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3.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yama-city.local\03財務部\0330工事検査\s1\01_要綱要領・様式\33_工事受注者が市へ提出する書類の参考様式集\"/>
    </mc:Choice>
  </mc:AlternateContent>
  <bookViews>
    <workbookView xWindow="-105" yWindow="-105" windowWidth="23250" windowHeight="12570" tabRatio="754"/>
  </bookViews>
  <sheets>
    <sheet name="シート一覧" sheetId="24" r:id="rId1"/>
    <sheet name="入力表" sheetId="1" r:id="rId2"/>
    <sheet name="決裁欄" sheetId="4" r:id="rId3"/>
    <sheet name="01" sheetId="5" r:id="rId4"/>
    <sheet name="02" sheetId="6" r:id="rId5"/>
    <sheet name="04" sheetId="7" r:id="rId6"/>
    <sheet name="07" sheetId="57" r:id="rId7"/>
    <sheet name="08" sheetId="13" r:id="rId8"/>
    <sheet name="09" sheetId="14" r:id="rId9"/>
    <sheet name="13-1" sheetId="15" r:id="rId10"/>
    <sheet name="13-2" sheetId="16" r:id="rId11"/>
    <sheet name="13-3" sheetId="17" r:id="rId12"/>
    <sheet name="13-4" sheetId="18" r:id="rId13"/>
    <sheet name="13-5グラフ付き" sheetId="35" r:id="rId14"/>
    <sheet name="13-5グラフなし" sheetId="19" r:id="rId15"/>
    <sheet name="14" sheetId="44" r:id="rId16"/>
    <sheet name="15" sheetId="20" r:id="rId17"/>
    <sheet name="16" sheetId="61" r:id="rId18"/>
    <sheet name="18" sheetId="22" r:id="rId19"/>
    <sheet name="20" sheetId="26" r:id="rId20"/>
    <sheet name="22" sheetId="28" r:id="rId21"/>
    <sheet name="23" sheetId="29" r:id="rId22"/>
    <sheet name="24" sheetId="36" r:id="rId23"/>
    <sheet name="25" sheetId="42" r:id="rId24"/>
    <sheet name="26" sheetId="31" r:id="rId25"/>
    <sheet name="27,29,31,44" sheetId="37" r:id="rId26"/>
    <sheet name="28" sheetId="32" r:id="rId27"/>
    <sheet name="30" sheetId="39" r:id="rId28"/>
    <sheet name="32" sheetId="40" r:id="rId29"/>
    <sheet name="33" sheetId="41" r:id="rId30"/>
    <sheet name="34" sheetId="43" r:id="rId31"/>
    <sheet name="37単ページ" sheetId="45" r:id="rId32"/>
    <sheet name="37複ページ" sheetId="52" r:id="rId33"/>
    <sheet name="45" sheetId="33" r:id="rId34"/>
    <sheet name="46" sheetId="47" r:id="rId35"/>
    <sheet name="47" sheetId="51" r:id="rId36"/>
    <sheet name="48" sheetId="53" r:id="rId37"/>
    <sheet name="49" sheetId="54" r:id="rId38"/>
    <sheet name="50" sheetId="55" r:id="rId39"/>
  </sheets>
  <definedNames>
    <definedName name="_xlnm.Print_Area" localSheetId="13">'13-5グラフ付き'!$A$1:$W$53</definedName>
    <definedName name="_xlnm.Print_Area" localSheetId="16">'15'!$A$1:$I$39</definedName>
    <definedName name="_xlnm.Print_Area" localSheetId="17">'16'!$A$1:$X$53</definedName>
    <definedName name="_xlnm.Print_Area" localSheetId="18">'18'!$A$1:$G$24</definedName>
    <definedName name="_xlnm.Print_Area" localSheetId="25">'27,29,31,44'!$A$1:$G$24</definedName>
    <definedName name="_xlnm.Print_Area" localSheetId="30">'34'!$A$1:$H$33</definedName>
    <definedName name="_xlnm.Print_Area" localSheetId="31">'37単ページ'!$A$1:$P$28</definedName>
    <definedName name="_xlnm.Print_Area" localSheetId="32">'37複ページ'!$A$1:$P$55</definedName>
    <definedName name="_xlnm.Print_Titles" localSheetId="31">'37単ページ'!$5:$8</definedName>
    <definedName name="_xlnm.Print_Titles" localSheetId="32">'37複ページ'!$5:$8</definedName>
    <definedName name="シート一覧">シート一覧!$A$1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4" l="1"/>
  <c r="E15" i="24"/>
  <c r="E13" i="24"/>
  <c r="G9" i="24"/>
  <c r="B3" i="24" l="1"/>
  <c r="B4" i="24"/>
  <c r="B5" i="24"/>
  <c r="B6" i="24"/>
  <c r="B7" i="24"/>
  <c r="B8" i="24"/>
  <c r="B9" i="24"/>
  <c r="B10" i="24"/>
  <c r="B11" i="24"/>
  <c r="B12" i="24"/>
  <c r="B13" i="24"/>
  <c r="B14" i="24"/>
  <c r="B15" i="24"/>
  <c r="C15" i="24"/>
  <c r="E3" i="24"/>
  <c r="E4" i="24"/>
  <c r="E5" i="24"/>
  <c r="E6" i="24"/>
  <c r="E7" i="24"/>
  <c r="E8" i="24"/>
  <c r="E9" i="24"/>
  <c r="E10" i="24"/>
  <c r="E11" i="24"/>
  <c r="E12" i="24"/>
  <c r="E14" i="24"/>
  <c r="G3" i="24"/>
  <c r="G5" i="24"/>
  <c r="G6" i="24"/>
  <c r="G7" i="24"/>
  <c r="G8" i="24"/>
  <c r="H8" i="24"/>
  <c r="G10" i="24"/>
  <c r="G11" i="24"/>
  <c r="G12" i="24"/>
  <c r="G13" i="24"/>
  <c r="G14" i="24"/>
  <c r="G15" i="24"/>
  <c r="P25" i="5" l="1"/>
  <c r="Y25" i="5" s="1"/>
  <c r="AH25" i="5" s="1"/>
  <c r="AQ25" i="5" s="1"/>
  <c r="AZ25" i="5" s="1"/>
  <c r="BI25" i="5" s="1"/>
  <c r="BR25" i="5" s="1"/>
  <c r="CA25" i="5" s="1"/>
  <c r="CJ25" i="5" s="1"/>
  <c r="CS25" i="5" s="1"/>
  <c r="DB25" i="5" s="1"/>
  <c r="B18" i="1"/>
  <c r="B17" i="1"/>
  <c r="B15" i="1"/>
  <c r="B14" i="1"/>
  <c r="B13" i="1"/>
  <c r="B5" i="1"/>
  <c r="E6" i="61" s="1"/>
  <c r="A4" i="1" l="1"/>
  <c r="B4" i="1" s="1"/>
  <c r="A7" i="1"/>
  <c r="B7" i="1" s="1"/>
  <c r="B8" i="1"/>
  <c r="B9" i="1"/>
  <c r="B10" i="1"/>
  <c r="B11" i="1"/>
  <c r="B12" i="1"/>
  <c r="B19" i="1"/>
  <c r="B20" i="1"/>
  <c r="A6" i="1"/>
  <c r="B6" i="1" s="1"/>
  <c r="B16" i="1"/>
  <c r="E22" i="57" l="1"/>
  <c r="E31" i="57"/>
  <c r="C4" i="37" l="1"/>
  <c r="C18" i="37"/>
  <c r="C16" i="37"/>
  <c r="C16" i="22" l="1"/>
  <c r="C4" i="22"/>
  <c r="F56" i="35" l="1"/>
  <c r="G56" i="35"/>
  <c r="H56" i="35"/>
  <c r="I56" i="35"/>
  <c r="J56" i="35"/>
  <c r="K56" i="35"/>
  <c r="L56" i="35"/>
  <c r="M56" i="35"/>
  <c r="N56" i="35"/>
  <c r="O56" i="35"/>
  <c r="P56" i="35"/>
  <c r="Q56" i="35"/>
  <c r="E56" i="35"/>
  <c r="F55" i="35"/>
  <c r="G55" i="35"/>
  <c r="H55" i="35"/>
  <c r="I55" i="35"/>
  <c r="J55" i="35"/>
  <c r="K55" i="35"/>
  <c r="L55" i="35"/>
  <c r="M55" i="35"/>
  <c r="N55" i="35"/>
  <c r="O55" i="35"/>
  <c r="P55" i="35"/>
  <c r="Q55" i="35"/>
  <c r="E55" i="35"/>
  <c r="F11" i="35"/>
  <c r="E11" i="35"/>
  <c r="F8" i="35"/>
  <c r="E8" i="35"/>
  <c r="D12" i="29" l="1"/>
  <c r="C17" i="28"/>
  <c r="C9" i="42"/>
  <c r="E32" i="41"/>
  <c r="E32" i="39"/>
  <c r="E17" i="32"/>
  <c r="C9" i="7"/>
  <c r="C9" i="14"/>
  <c r="E28" i="31"/>
  <c r="B12" i="13"/>
  <c r="B13" i="6"/>
  <c r="J14" i="5"/>
  <c r="C12" i="57"/>
  <c r="C15" i="57"/>
  <c r="C13" i="57"/>
  <c r="G15" i="57"/>
  <c r="H9" i="57" l="1"/>
  <c r="H8" i="57"/>
  <c r="BR19" i="5"/>
  <c r="J17" i="5"/>
  <c r="AW17" i="5"/>
  <c r="D13" i="55"/>
  <c r="C6" i="37"/>
  <c r="D15" i="53"/>
  <c r="D14" i="55"/>
  <c r="D17" i="53"/>
  <c r="E5" i="55"/>
  <c r="G15" i="53"/>
  <c r="F17" i="5" l="1"/>
  <c r="F19" i="5"/>
  <c r="AH17" i="5"/>
  <c r="AH19" i="5"/>
  <c r="D3" i="54"/>
  <c r="D3" i="55"/>
  <c r="E6" i="54"/>
  <c r="E6" i="55"/>
  <c r="E4" i="54"/>
  <c r="E4" i="55"/>
  <c r="G5" i="53"/>
  <c r="E5" i="54"/>
  <c r="D14" i="53"/>
  <c r="D14" i="54"/>
  <c r="D13" i="53"/>
  <c r="D13" i="54"/>
  <c r="E9" i="51"/>
  <c r="G6" i="53"/>
  <c r="E7" i="51"/>
  <c r="G4" i="53"/>
  <c r="E8" i="51"/>
  <c r="D4" i="52"/>
  <c r="D15" i="51"/>
  <c r="D3" i="52"/>
  <c r="D14" i="51"/>
  <c r="D2" i="52"/>
  <c r="D14" i="47"/>
  <c r="D13" i="47"/>
  <c r="E8" i="47"/>
  <c r="E9" i="47"/>
  <c r="E7" i="47"/>
  <c r="D4" i="45"/>
  <c r="D3" i="45"/>
  <c r="E6" i="44"/>
  <c r="D2" i="45"/>
  <c r="F18" i="43"/>
  <c r="F19" i="44"/>
  <c r="F29" i="43"/>
  <c r="F19" i="43"/>
  <c r="F20" i="44"/>
  <c r="F17" i="43"/>
  <c r="F18" i="44"/>
  <c r="F21" i="43"/>
  <c r="AW19" i="5"/>
  <c r="F27" i="43"/>
  <c r="C8" i="5"/>
  <c r="J19" i="5"/>
  <c r="F26" i="43"/>
  <c r="E5" i="43"/>
  <c r="D12" i="5"/>
  <c r="G5" i="42"/>
  <c r="CB13" i="5"/>
  <c r="G3" i="42"/>
  <c r="CB8" i="5"/>
  <c r="G4" i="42"/>
  <c r="CB10" i="5"/>
  <c r="G17" i="42"/>
  <c r="E16" i="42"/>
  <c r="D15" i="5"/>
  <c r="D15" i="41"/>
  <c r="D2" i="42"/>
  <c r="E33" i="41"/>
  <c r="E17" i="42"/>
  <c r="E29" i="41"/>
  <c r="E15" i="42"/>
  <c r="G16" i="40"/>
  <c r="G17" i="41"/>
  <c r="G17" i="40"/>
  <c r="G18" i="41"/>
  <c r="G18" i="40"/>
  <c r="G19" i="41"/>
  <c r="E32" i="40"/>
  <c r="E30" i="41"/>
  <c r="E34" i="39"/>
  <c r="E34" i="41"/>
  <c r="G13" i="41"/>
  <c r="D15" i="39"/>
  <c r="D14" i="40"/>
  <c r="D18" i="37"/>
  <c r="C22" i="40"/>
  <c r="E29" i="39"/>
  <c r="E30" i="40"/>
  <c r="D20" i="37"/>
  <c r="G17" i="39"/>
  <c r="D14" i="37"/>
  <c r="D21" i="37"/>
  <c r="G18" i="39"/>
  <c r="D22" i="37"/>
  <c r="G19" i="39"/>
  <c r="D10" i="37"/>
  <c r="E30" i="39"/>
  <c r="D12" i="37"/>
  <c r="E33" i="39"/>
  <c r="D16" i="37"/>
  <c r="G13" i="39"/>
  <c r="J6" i="36"/>
  <c r="D8" i="37"/>
  <c r="C7" i="36"/>
  <c r="C64" i="36"/>
  <c r="E5" i="36"/>
  <c r="E62" i="36"/>
  <c r="E6" i="36"/>
  <c r="E63" i="36"/>
  <c r="G9" i="31"/>
  <c r="H5" i="32"/>
  <c r="F5" i="29" l="1"/>
  <c r="C14" i="57" l="1"/>
  <c r="D16" i="53"/>
  <c r="E18" i="42"/>
  <c r="E31" i="39"/>
  <c r="E31" i="41"/>
  <c r="E32" i="33"/>
  <c r="E15" i="32"/>
  <c r="D10" i="29"/>
  <c r="E26" i="31"/>
  <c r="E23" i="28"/>
  <c r="E25" i="26"/>
  <c r="D14" i="33"/>
  <c r="D6" i="32"/>
  <c r="D11" i="31"/>
  <c r="D9" i="28"/>
  <c r="D11" i="26"/>
  <c r="G17" i="33"/>
  <c r="G9" i="32"/>
  <c r="G14" i="31"/>
  <c r="F4" i="29"/>
  <c r="I12" i="28"/>
  <c r="H14" i="26"/>
  <c r="E18" i="32"/>
  <c r="E29" i="31"/>
  <c r="G16" i="33"/>
  <c r="G8" i="32"/>
  <c r="G13" i="31"/>
  <c r="I11" i="28"/>
  <c r="H13" i="26"/>
  <c r="C22" i="33"/>
  <c r="G10" i="32"/>
  <c r="G18" i="33"/>
  <c r="G15" i="31"/>
  <c r="I13" i="28"/>
  <c r="H15" i="26"/>
  <c r="E16" i="32"/>
  <c r="E27" i="31"/>
  <c r="D11" i="29"/>
  <c r="E25" i="28"/>
  <c r="E19" i="32"/>
  <c r="G29" i="31"/>
  <c r="E30" i="33"/>
  <c r="E14" i="32"/>
  <c r="E25" i="31"/>
  <c r="D9" i="29"/>
  <c r="E21" i="28"/>
  <c r="E23" i="26"/>
  <c r="D13" i="29"/>
  <c r="E27" i="28"/>
  <c r="E28" i="28"/>
  <c r="D14" i="29"/>
  <c r="D22" i="22"/>
  <c r="D10" i="22"/>
  <c r="D20" i="22"/>
  <c r="C4" i="15"/>
  <c r="C6" i="22"/>
  <c r="D21" i="22"/>
  <c r="D8" i="22"/>
  <c r="D16" i="22"/>
  <c r="D14" i="22"/>
  <c r="D12" i="22"/>
  <c r="E16" i="7"/>
  <c r="C19" i="6"/>
  <c r="C3" i="6"/>
  <c r="D2" i="7"/>
  <c r="G3" i="7"/>
  <c r="H17" i="15"/>
  <c r="G5" i="6"/>
  <c r="H19" i="15"/>
  <c r="G7" i="6"/>
  <c r="G5" i="7"/>
  <c r="C21" i="6"/>
  <c r="E18" i="7"/>
  <c r="G17" i="7"/>
  <c r="F16" i="20"/>
  <c r="F20" i="6"/>
  <c r="F13" i="20"/>
  <c r="G8" i="13"/>
  <c r="C24" i="6"/>
  <c r="F4" i="14"/>
  <c r="D15" i="20"/>
  <c r="C10" i="14"/>
  <c r="D19" i="13"/>
  <c r="E15" i="7"/>
  <c r="C18" i="6"/>
  <c r="F8" i="15"/>
  <c r="F12" i="20"/>
  <c r="F3" i="14"/>
  <c r="G7" i="13"/>
  <c r="G4" i="7"/>
  <c r="G6" i="6"/>
  <c r="H18" i="15"/>
  <c r="D16" i="20"/>
  <c r="E17" i="7"/>
  <c r="C20" i="6"/>
</calcChain>
</file>

<file path=xl/comments1.xml><?xml version="1.0" encoding="utf-8"?>
<comments xmlns="http://schemas.openxmlformats.org/spreadsheetml/2006/main">
  <authors>
    <author>富山市</author>
  </authors>
  <commentList>
    <comment ref="K7" authorId="0" shapeId="0">
      <text>
        <r>
          <rPr>
            <b/>
            <sz val="10"/>
            <color indexed="81"/>
            <rFont val="HG丸ｺﾞｼｯｸM-PRO"/>
            <family val="3"/>
            <charset val="128"/>
          </rPr>
          <t>必要に応じて廃棄物種別や単位を変更、列を追加してください</t>
        </r>
      </text>
    </comment>
    <comment ref="E24" authorId="0" shapeId="0">
      <text>
        <r>
          <rPr>
            <b/>
            <sz val="10"/>
            <color indexed="81"/>
            <rFont val="HG丸ｺﾞｼｯｸM-PRO"/>
            <family val="3"/>
            <charset val="128"/>
          </rPr>
          <t>必要に応じて単位を変更してください</t>
        </r>
      </text>
    </comment>
  </commentList>
</comments>
</file>

<file path=xl/comments2.xml><?xml version="1.0" encoding="utf-8"?>
<comments xmlns="http://schemas.openxmlformats.org/spreadsheetml/2006/main">
  <authors>
    <author>富山市</author>
  </authors>
  <commentList>
    <comment ref="K7" authorId="0" shapeId="0">
      <text>
        <r>
          <rPr>
            <b/>
            <sz val="10"/>
            <color indexed="81"/>
            <rFont val="HG丸ｺﾞｼｯｸM-PRO"/>
            <family val="3"/>
            <charset val="128"/>
          </rPr>
          <t>必要に応じて廃棄物種別や単位を変更、列を追加してください</t>
        </r>
      </text>
    </comment>
    <comment ref="P48" authorId="0" shapeId="0">
      <text>
        <r>
          <rPr>
            <b/>
            <sz val="10"/>
            <color indexed="81"/>
            <rFont val="HG丸ｺﾞｼｯｸM-PRO"/>
            <family val="3"/>
            <charset val="128"/>
          </rPr>
          <t>必要に応じて行数を追加・削除してください。</t>
        </r>
      </text>
    </comment>
    <comment ref="E51" authorId="0" shapeId="0">
      <text>
        <r>
          <rPr>
            <b/>
            <sz val="10"/>
            <color indexed="81"/>
            <rFont val="HG丸ｺﾞｼｯｸM-PRO"/>
            <family val="3"/>
            <charset val="128"/>
          </rPr>
          <t>必要に応じて単位を変更してください</t>
        </r>
      </text>
    </comment>
  </commentList>
</comments>
</file>

<file path=xl/sharedStrings.xml><?xml version="1.0" encoding="utf-8"?>
<sst xmlns="http://schemas.openxmlformats.org/spreadsheetml/2006/main" count="1173" uniqueCount="653">
  <si>
    <t>工事年度</t>
    <rPh sb="0" eb="2">
      <t>コウジ</t>
    </rPh>
    <rPh sb="2" eb="4">
      <t>ネンド</t>
    </rPh>
    <phoneticPr fontId="4"/>
  </si>
  <si>
    <t>工事名</t>
    <rPh sb="0" eb="2">
      <t>コウジ</t>
    </rPh>
    <phoneticPr fontId="4"/>
  </si>
  <si>
    <t>工事場所</t>
    <rPh sb="0" eb="2">
      <t>コウジ</t>
    </rPh>
    <rPh sb="2" eb="4">
      <t>バショ</t>
    </rPh>
    <phoneticPr fontId="4"/>
  </si>
  <si>
    <t>代表者　○○建設株式会社
代表取締役　大山　銀次</t>
    <rPh sb="0" eb="3">
      <t>ダイヒョウシャ</t>
    </rPh>
    <rPh sb="6" eb="8">
      <t>ケンセツ</t>
    </rPh>
    <rPh sb="8" eb="12">
      <t>カブシキガイシャ</t>
    </rPh>
    <phoneticPr fontId="4"/>
  </si>
  <si>
    <t>検査日</t>
    <rPh sb="0" eb="2">
      <t>ケンサ</t>
    </rPh>
    <rPh sb="2" eb="3">
      <t>ヒ</t>
    </rPh>
    <phoneticPr fontId="4"/>
  </si>
  <si>
    <t>課長</t>
    <rPh sb="0" eb="2">
      <t>カチョウ</t>
    </rPh>
    <phoneticPr fontId="4"/>
  </si>
  <si>
    <t>課長代理</t>
    <rPh sb="0" eb="2">
      <t>カチョウ</t>
    </rPh>
    <rPh sb="2" eb="4">
      <t>ダイリ</t>
    </rPh>
    <phoneticPr fontId="4"/>
  </si>
  <si>
    <t>係長</t>
    <rPh sb="0" eb="2">
      <t>カカリチョウ</t>
    </rPh>
    <phoneticPr fontId="4"/>
  </si>
  <si>
    <t>監督員</t>
    <rPh sb="0" eb="3">
      <t>カントクイン</t>
    </rPh>
    <phoneticPr fontId="4"/>
  </si>
  <si>
    <t>（宛先）</t>
    <phoneticPr fontId="4"/>
  </si>
  <si>
    <t>受注者</t>
    <rPh sb="0" eb="3">
      <t>ジュチュウシャ</t>
    </rPh>
    <phoneticPr fontId="4"/>
  </si>
  <si>
    <t>住所</t>
    <rPh sb="0" eb="2">
      <t>ジュウショ</t>
    </rPh>
    <phoneticPr fontId="4"/>
  </si>
  <si>
    <t>次のとおり、提出いたします。</t>
    <rPh sb="0" eb="1">
      <t>ツギ</t>
    </rPh>
    <rPh sb="6" eb="8">
      <t>テイシュツ</t>
    </rPh>
    <phoneticPr fontId="4"/>
  </si>
  <si>
    <t>氏名</t>
    <rPh sb="0" eb="2">
      <t>シメイ</t>
    </rPh>
    <phoneticPr fontId="4"/>
  </si>
  <si>
    <t>　　工　　事　　名</t>
    <rPh sb="2" eb="3">
      <t>コウ</t>
    </rPh>
    <rPh sb="5" eb="6">
      <t>コト</t>
    </rPh>
    <rPh sb="8" eb="9">
      <t>メイ</t>
    </rPh>
    <phoneticPr fontId="4"/>
  </si>
  <si>
    <t>契約年月日</t>
    <rPh sb="0" eb="2">
      <t>ケイヤク</t>
    </rPh>
    <rPh sb="2" eb="5">
      <t>ネンガッピ</t>
    </rPh>
    <phoneticPr fontId="4"/>
  </si>
  <si>
    <t>下請負の意思の有無</t>
    <phoneticPr fontId="4"/>
  </si>
  <si>
    <t>　　工　事　場　所</t>
    <rPh sb="2" eb="3">
      <t>コウ</t>
    </rPh>
    <rPh sb="4" eb="5">
      <t>コト</t>
    </rPh>
    <rPh sb="6" eb="7">
      <t>バ</t>
    </rPh>
    <rPh sb="8" eb="9">
      <t>ショ</t>
    </rPh>
    <phoneticPr fontId="4"/>
  </si>
  <si>
    <t>工　　　事　　　工　　　程　　　表</t>
    <phoneticPr fontId="4"/>
  </si>
  <si>
    <t>提出年月日</t>
    <phoneticPr fontId="4"/>
  </si>
  <si>
    <t>年　　月　　日</t>
    <rPh sb="0" eb="1">
      <t>ネン</t>
    </rPh>
    <rPh sb="3" eb="4">
      <t>ツキ</t>
    </rPh>
    <rPh sb="6" eb="7">
      <t>ヒ</t>
    </rPh>
    <phoneticPr fontId="4"/>
  </si>
  <si>
    <t>工　　種</t>
    <rPh sb="0" eb="1">
      <t>コウ</t>
    </rPh>
    <rPh sb="3" eb="4">
      <t>シュ</t>
    </rPh>
    <phoneticPr fontId="4"/>
  </si>
  <si>
    <t>名　　　称</t>
    <rPh sb="0" eb="1">
      <t>ナ</t>
    </rPh>
    <rPh sb="4" eb="5">
      <t>ショウ</t>
    </rPh>
    <phoneticPr fontId="4"/>
  </si>
  <si>
    <t>単位</t>
    <rPh sb="0" eb="2">
      <t>タンイ</t>
    </rPh>
    <phoneticPr fontId="4"/>
  </si>
  <si>
    <t>数量</t>
    <rPh sb="0" eb="2">
      <t>スウリョウ</t>
    </rPh>
    <phoneticPr fontId="4"/>
  </si>
  <si>
    <t>月</t>
    <rPh sb="0" eb="1">
      <t>ツキ</t>
    </rPh>
    <phoneticPr fontId="4"/>
  </si>
  <si>
    <t>注）　１．下請負の意思を有無について、いずれかを○で囲むこと。　２．工種は工事数量総括表の工種を記載する。（工種以外でも必要なものは記載する。）</t>
    <phoneticPr fontId="4"/>
  </si>
  <si>
    <t>　　　３．予定工程は黒実線をもって表記する。</t>
    <phoneticPr fontId="4"/>
  </si>
  <si>
    <t>※　本様式は、Ａ３版とする。</t>
    <phoneticPr fontId="4"/>
  </si>
  <si>
    <t>年　　月　　日</t>
    <phoneticPr fontId="4"/>
  </si>
  <si>
    <t xml:space="preserve">受注者　住所 </t>
    <rPh sb="0" eb="3">
      <t>ジュチュウシャ</t>
    </rPh>
    <rPh sb="4" eb="6">
      <t>ジュウショ</t>
    </rPh>
    <phoneticPr fontId="4"/>
  </si>
  <si>
    <t xml:space="preserve">氏名 </t>
    <rPh sb="0" eb="2">
      <t>シメイ</t>
    </rPh>
    <phoneticPr fontId="4"/>
  </si>
  <si>
    <t>配置技術者（変更）届</t>
    <rPh sb="0" eb="2">
      <t>ハイチ</t>
    </rPh>
    <rPh sb="2" eb="5">
      <t>ギジュツシャ</t>
    </rPh>
    <rPh sb="6" eb="8">
      <t>ヘンコウ</t>
    </rPh>
    <rPh sb="9" eb="10">
      <t>トドケ</t>
    </rPh>
    <phoneticPr fontId="4"/>
  </si>
  <si>
    <t>付けで契約をした次の工事の現場代理人等を定めたので、届け出ます。</t>
    <phoneticPr fontId="4"/>
  </si>
  <si>
    <t>記</t>
    <rPh sb="0" eb="1">
      <t>キ</t>
    </rPh>
    <phoneticPr fontId="4"/>
  </si>
  <si>
    <t>１ 工 事 名</t>
    <rPh sb="2" eb="3">
      <t>コウ</t>
    </rPh>
    <rPh sb="4" eb="5">
      <t>コト</t>
    </rPh>
    <rPh sb="6" eb="7">
      <t>メイ</t>
    </rPh>
    <phoneticPr fontId="4"/>
  </si>
  <si>
    <t>２ 工事場所</t>
    <rPh sb="2" eb="4">
      <t>コウジ</t>
    </rPh>
    <rPh sb="4" eb="6">
      <t>バショ</t>
    </rPh>
    <phoneticPr fontId="4"/>
  </si>
  <si>
    <t>３ 契約工期</t>
    <rPh sb="2" eb="6">
      <t>ケイヤクコウキ</t>
    </rPh>
    <phoneticPr fontId="4"/>
  </si>
  <si>
    <t>～</t>
    <phoneticPr fontId="4"/>
  </si>
  <si>
    <t>氏名</t>
  </si>
  <si>
    <t>資格番号</t>
  </si>
  <si>
    <t>現場代理人</t>
    <rPh sb="0" eb="2">
      <t>ゲンバ</t>
    </rPh>
    <rPh sb="2" eb="5">
      <t>ダイリニン</t>
    </rPh>
    <phoneticPr fontId="4"/>
  </si>
  <si>
    <t>監理技術者</t>
    <rPh sb="0" eb="2">
      <t>カンリ</t>
    </rPh>
    <rPh sb="2" eb="5">
      <t>ギジュツシャ</t>
    </rPh>
    <phoneticPr fontId="4"/>
  </si>
  <si>
    <t>主任技術者</t>
    <rPh sb="0" eb="2">
      <t>シュニン</t>
    </rPh>
    <rPh sb="2" eb="5">
      <t>ギジュツシャ</t>
    </rPh>
    <phoneticPr fontId="1"/>
  </si>
  <si>
    <t>主任技術者</t>
    <rPh sb="0" eb="2">
      <t>シュニン</t>
    </rPh>
    <rPh sb="2" eb="5">
      <t>ギジュツシャ</t>
    </rPh>
    <phoneticPr fontId="4"/>
  </si>
  <si>
    <t>専門技術者</t>
    <rPh sb="0" eb="2">
      <t>センモン</t>
    </rPh>
    <rPh sb="2" eb="5">
      <t>ギジュツシャ</t>
    </rPh>
    <phoneticPr fontId="4"/>
  </si>
  <si>
    <t>1.（※１）会社名は、ＪＶの場合に記入してください。</t>
    <rPh sb="6" eb="9">
      <t>カイシャメイ</t>
    </rPh>
    <rPh sb="14" eb="16">
      <t>バアイ</t>
    </rPh>
    <rPh sb="17" eb="19">
      <t>キニュウ</t>
    </rPh>
    <phoneticPr fontId="4"/>
  </si>
  <si>
    <t>2.（※２）各配置技術者の資格者証及び社員証の写を添付してください。なお、監理技術者については、監理</t>
    <rPh sb="6" eb="7">
      <t>カク</t>
    </rPh>
    <rPh sb="7" eb="9">
      <t>ハイチ</t>
    </rPh>
    <rPh sb="9" eb="12">
      <t>ギジュツシャ</t>
    </rPh>
    <rPh sb="13" eb="16">
      <t>シカクシャ</t>
    </rPh>
    <rPh sb="16" eb="17">
      <t>ショウ</t>
    </rPh>
    <rPh sb="17" eb="18">
      <t>オヨ</t>
    </rPh>
    <rPh sb="19" eb="22">
      <t>シャインショウ</t>
    </rPh>
    <rPh sb="23" eb="24">
      <t>ウツ</t>
    </rPh>
    <rPh sb="25" eb="27">
      <t>テンプ</t>
    </rPh>
    <rPh sb="48" eb="50">
      <t>カンリ</t>
    </rPh>
    <phoneticPr fontId="4"/>
  </si>
  <si>
    <t>3.（※３）配置技術者等の変更の際は、変更後の全員について記載し、備考欄に変更内容を記載してください。</t>
    <rPh sb="6" eb="8">
      <t>ハイチ</t>
    </rPh>
    <rPh sb="8" eb="11">
      <t>ギジュツシャ</t>
    </rPh>
    <rPh sb="11" eb="12">
      <t>トウ</t>
    </rPh>
    <rPh sb="13" eb="15">
      <t>ヘンコウ</t>
    </rPh>
    <rPh sb="16" eb="17">
      <t>サイ</t>
    </rPh>
    <rPh sb="19" eb="22">
      <t>ヘンコウゴ</t>
    </rPh>
    <rPh sb="23" eb="25">
      <t>ゼンイン</t>
    </rPh>
    <rPh sb="24" eb="25">
      <t>イン</t>
    </rPh>
    <rPh sb="33" eb="36">
      <t>ビコウラン</t>
    </rPh>
    <rPh sb="37" eb="39">
      <t>ヘンコウ</t>
    </rPh>
    <rPh sb="39" eb="41">
      <t>ナイヨウ</t>
    </rPh>
    <rPh sb="42" eb="44">
      <t>キサイ</t>
    </rPh>
    <phoneticPr fontId="4"/>
  </si>
  <si>
    <t>１　前払金請求額</t>
    <rPh sb="2" eb="3">
      <t>マエ</t>
    </rPh>
    <rPh sb="3" eb="4">
      <t>ハラ</t>
    </rPh>
    <rPh sb="4" eb="5">
      <t>キン</t>
    </rPh>
    <rPh sb="5" eb="8">
      <t>セイキュウガク</t>
    </rPh>
    <phoneticPr fontId="4"/>
  </si>
  <si>
    <t>２　工　事　名</t>
    <rPh sb="2" eb="3">
      <t>コウ</t>
    </rPh>
    <rPh sb="4" eb="5">
      <t>コト</t>
    </rPh>
    <rPh sb="6" eb="7">
      <t>メイ</t>
    </rPh>
    <phoneticPr fontId="4"/>
  </si>
  <si>
    <t>３　工 事 場 所</t>
    <rPh sb="2" eb="3">
      <t>コウ</t>
    </rPh>
    <rPh sb="4" eb="5">
      <t>コト</t>
    </rPh>
    <rPh sb="6" eb="7">
      <t>バ</t>
    </rPh>
    <rPh sb="8" eb="9">
      <t>ショ</t>
    </rPh>
    <phoneticPr fontId="4"/>
  </si>
  <si>
    <t>４　契 約 工 期</t>
    <rPh sb="2" eb="3">
      <t>チギリ</t>
    </rPh>
    <rPh sb="4" eb="5">
      <t>ヤク</t>
    </rPh>
    <rPh sb="6" eb="7">
      <t>コウ</t>
    </rPh>
    <rPh sb="8" eb="9">
      <t>キ</t>
    </rPh>
    <phoneticPr fontId="4"/>
  </si>
  <si>
    <t>６　取扱金融機関</t>
    <rPh sb="2" eb="4">
      <t>トリアツカイ</t>
    </rPh>
    <rPh sb="4" eb="6">
      <t>キンユウ</t>
    </rPh>
    <rPh sb="6" eb="8">
      <t>キカン</t>
    </rPh>
    <phoneticPr fontId="4"/>
  </si>
  <si>
    <t>　　①金融機関名</t>
    <rPh sb="3" eb="5">
      <t>キンユウ</t>
    </rPh>
    <rPh sb="5" eb="7">
      <t>キカン</t>
    </rPh>
    <rPh sb="7" eb="8">
      <t>メイ</t>
    </rPh>
    <phoneticPr fontId="4"/>
  </si>
  <si>
    <t>　　②口座名義</t>
    <rPh sb="3" eb="5">
      <t>コウザ</t>
    </rPh>
    <rPh sb="5" eb="7">
      <t>メイギ</t>
    </rPh>
    <phoneticPr fontId="4"/>
  </si>
  <si>
    <t>　　③口座番号</t>
    <rPh sb="3" eb="5">
      <t>コウザ</t>
    </rPh>
    <rPh sb="5" eb="7">
      <t>バンゴウ</t>
    </rPh>
    <phoneticPr fontId="4"/>
  </si>
  <si>
    <t>（注）契約担当課にて受付印を押印すること。</t>
    <phoneticPr fontId="4"/>
  </si>
  <si>
    <t>下請負（変更）届</t>
    <rPh sb="0" eb="1">
      <t>シタ</t>
    </rPh>
    <rPh sb="1" eb="3">
      <t>ウケオイ</t>
    </rPh>
    <rPh sb="4" eb="6">
      <t>ヘンコウ</t>
    </rPh>
    <rPh sb="7" eb="8">
      <t>トドケ</t>
    </rPh>
    <phoneticPr fontId="4"/>
  </si>
  <si>
    <t>（宛先）監督員</t>
    <rPh sb="4" eb="7">
      <t>カントクイン</t>
    </rPh>
    <phoneticPr fontId="4"/>
  </si>
  <si>
    <t xml:space="preserve">商号又は名称 </t>
    <rPh sb="0" eb="2">
      <t>ショウゴウ</t>
    </rPh>
    <rPh sb="2" eb="3">
      <t>マタ</t>
    </rPh>
    <rPh sb="4" eb="6">
      <t>メイショウ</t>
    </rPh>
    <phoneticPr fontId="4"/>
  </si>
  <si>
    <t>現場代理人 　</t>
    <rPh sb="0" eb="5">
      <t>ゲンバダイリニン</t>
    </rPh>
    <phoneticPr fontId="4"/>
  </si>
  <si>
    <t>上記工事の一部を次のとおり下請けさせたので、届け出ます。</t>
    <phoneticPr fontId="4"/>
  </si>
  <si>
    <t>下請負者名</t>
    <rPh sb="0" eb="1">
      <t>シタ</t>
    </rPh>
    <rPh sb="1" eb="3">
      <t>ウケオイ</t>
    </rPh>
    <rPh sb="3" eb="4">
      <t>シャ</t>
    </rPh>
    <rPh sb="4" eb="5">
      <t>メイ</t>
    </rPh>
    <phoneticPr fontId="1"/>
  </si>
  <si>
    <t>許可番号</t>
    <rPh sb="0" eb="2">
      <t>キョカ</t>
    </rPh>
    <rPh sb="2" eb="4">
      <t>バンゴウ</t>
    </rPh>
    <phoneticPr fontId="1"/>
  </si>
  <si>
    <t>下請負部分</t>
    <rPh sb="0" eb="1">
      <t>シタ</t>
    </rPh>
    <rPh sb="1" eb="3">
      <t>ウケオイ</t>
    </rPh>
    <rPh sb="3" eb="5">
      <t>ブブン</t>
    </rPh>
    <phoneticPr fontId="1"/>
  </si>
  <si>
    <t>備考</t>
    <rPh sb="0" eb="2">
      <t>ビコウ</t>
    </rPh>
    <phoneticPr fontId="1"/>
  </si>
  <si>
    <t>住　　　所</t>
    <rPh sb="0" eb="1">
      <t>ジュウ</t>
    </rPh>
    <rPh sb="4" eb="5">
      <t>ショ</t>
    </rPh>
    <phoneticPr fontId="1"/>
  </si>
  <si>
    <t>許可業種</t>
    <rPh sb="0" eb="2">
      <t>キョカ</t>
    </rPh>
    <rPh sb="2" eb="4">
      <t>ギョウシュ</t>
    </rPh>
    <phoneticPr fontId="1"/>
  </si>
  <si>
    <t>(内消費税相当額)</t>
    <rPh sb="1" eb="2">
      <t>ウチ</t>
    </rPh>
    <rPh sb="2" eb="5">
      <t>ショウヒゼイ</t>
    </rPh>
    <rPh sb="5" eb="7">
      <t>ソウトウ</t>
    </rPh>
    <rPh sb="7" eb="8">
      <t>ガク</t>
    </rPh>
    <phoneticPr fontId="1"/>
  </si>
  <si>
    <t>工事内容</t>
    <rPh sb="0" eb="2">
      <t>コウジ</t>
    </rPh>
    <rPh sb="2" eb="4">
      <t>ナイヨウ</t>
    </rPh>
    <phoneticPr fontId="1"/>
  </si>
  <si>
    <t>下請金額(税込)</t>
    <rPh sb="0" eb="2">
      <t>シタウケ</t>
    </rPh>
    <rPh sb="2" eb="4">
      <t>キンガク</t>
    </rPh>
    <rPh sb="5" eb="7">
      <t>ゼイコ</t>
    </rPh>
    <phoneticPr fontId="1"/>
  </si>
  <si>
    <t>富山市新桜町0番00号</t>
    <rPh sb="0" eb="3">
      <t>トヤマシ</t>
    </rPh>
    <rPh sb="3" eb="6">
      <t>シンサクラマチ</t>
    </rPh>
    <rPh sb="7" eb="8">
      <t>バン</t>
    </rPh>
    <rPh sb="10" eb="11">
      <t>ゴウ</t>
    </rPh>
    <phoneticPr fontId="4"/>
  </si>
  <si>
    <t>富山2号線道路改良工事</t>
    <rPh sb="0" eb="2">
      <t>トヤマ</t>
    </rPh>
    <rPh sb="3" eb="5">
      <t>ゴウセン</t>
    </rPh>
    <rPh sb="5" eb="7">
      <t>ドウロ</t>
    </rPh>
    <rPh sb="7" eb="9">
      <t>カイリョウ</t>
    </rPh>
    <rPh sb="9" eb="11">
      <t>コウジ</t>
    </rPh>
    <phoneticPr fontId="4"/>
  </si>
  <si>
    <t>下請金額 計（税込）　</t>
    <phoneticPr fontId="4"/>
  </si>
  <si>
    <t>（２枚目以降も含む合計額を記入のこと）</t>
    <phoneticPr fontId="4"/>
  </si>
  <si>
    <t>意　　見</t>
    <rPh sb="0" eb="1">
      <t>イ</t>
    </rPh>
    <rPh sb="3" eb="4">
      <t>ミ</t>
    </rPh>
    <phoneticPr fontId="4"/>
  </si>
  <si>
    <t>（注）</t>
  </si>
  <si>
    <t xml:space="preserve"> 技術者資格者証（表・裏）、監理技術者講習修了証の写を添付してください。</t>
    <rPh sb="2" eb="3">
      <t>ジュツ</t>
    </rPh>
    <rPh sb="3" eb="4">
      <t>シャ</t>
    </rPh>
    <rPh sb="4" eb="7">
      <t>シカクシャ</t>
    </rPh>
    <rPh sb="7" eb="8">
      <t>ショウ</t>
    </rPh>
    <rPh sb="9" eb="10">
      <t>オモテ</t>
    </rPh>
    <rPh sb="11" eb="12">
      <t>ウラ</t>
    </rPh>
    <rPh sb="14" eb="16">
      <t>カンリ</t>
    </rPh>
    <rPh sb="16" eb="19">
      <t>ギジュツシャ</t>
    </rPh>
    <rPh sb="19" eb="21">
      <t>コウシュウ</t>
    </rPh>
    <rPh sb="21" eb="24">
      <t>シュウリョウショウ</t>
    </rPh>
    <rPh sb="25" eb="26">
      <t>ウツ</t>
    </rPh>
    <rPh sb="27" eb="29">
      <t>テンプ</t>
    </rPh>
    <phoneticPr fontId="4"/>
  </si>
  <si>
    <t>4. 現場代理人及び主任（監理）技術者の届出及び変更届出は、速やかに契約課へ２部提出し、受理後に返却</t>
    <rPh sb="3" eb="5">
      <t>ゲンバ</t>
    </rPh>
    <rPh sb="5" eb="8">
      <t>ダイリニン</t>
    </rPh>
    <rPh sb="8" eb="9">
      <t>オヨ</t>
    </rPh>
    <rPh sb="10" eb="12">
      <t>シュニン</t>
    </rPh>
    <rPh sb="13" eb="15">
      <t>カンリ</t>
    </rPh>
    <rPh sb="16" eb="19">
      <t>ギジュツシャ</t>
    </rPh>
    <rPh sb="20" eb="22">
      <t>トドケデ</t>
    </rPh>
    <rPh sb="22" eb="23">
      <t>オヨ</t>
    </rPh>
    <rPh sb="24" eb="26">
      <t>ヘンコウ</t>
    </rPh>
    <rPh sb="26" eb="28">
      <t>トドケデ</t>
    </rPh>
    <rPh sb="30" eb="31">
      <t>スミ</t>
    </rPh>
    <rPh sb="34" eb="37">
      <t>ケイヤクカ</t>
    </rPh>
    <rPh sb="39" eb="40">
      <t>ブ</t>
    </rPh>
    <rPh sb="40" eb="42">
      <t>テイシュツ</t>
    </rPh>
    <rPh sb="44" eb="46">
      <t>ジュリ</t>
    </rPh>
    <rPh sb="46" eb="47">
      <t>ゴ</t>
    </rPh>
    <rPh sb="48" eb="50">
      <t>ヘンキャク</t>
    </rPh>
    <phoneticPr fontId="4"/>
  </si>
  <si>
    <t xml:space="preserve"> される１部を工事担当課（監督員）へ提出してください。（この場合、工事担当課の受付印は不要）</t>
    <rPh sb="5" eb="6">
      <t>ブ</t>
    </rPh>
    <rPh sb="7" eb="9">
      <t>コウジ</t>
    </rPh>
    <rPh sb="9" eb="12">
      <t>タントウカ</t>
    </rPh>
    <rPh sb="13" eb="16">
      <t>カントクイン</t>
    </rPh>
    <rPh sb="18" eb="20">
      <t>テイシュツ</t>
    </rPh>
    <rPh sb="30" eb="32">
      <t>バアイ</t>
    </rPh>
    <rPh sb="33" eb="35">
      <t>コウジ</t>
    </rPh>
    <rPh sb="35" eb="38">
      <t>タントウカ</t>
    </rPh>
    <rPh sb="39" eb="42">
      <t>ウケツケイン</t>
    </rPh>
    <rPh sb="43" eb="45">
      <t>フヨウ</t>
    </rPh>
    <phoneticPr fontId="4"/>
  </si>
  <si>
    <t xml:space="preserve"> 専門技術者のみの変更届出は、直接工事担当課に１部提出してください。（工事担当課で受付印を押印）</t>
    <rPh sb="1" eb="3">
      <t>センモン</t>
    </rPh>
    <rPh sb="3" eb="6">
      <t>ギジュツシャ</t>
    </rPh>
    <rPh sb="9" eb="11">
      <t>ヘンコウ</t>
    </rPh>
    <rPh sb="11" eb="12">
      <t>トド</t>
    </rPh>
    <rPh sb="12" eb="13">
      <t>デ</t>
    </rPh>
    <rPh sb="15" eb="17">
      <t>チョクセツ</t>
    </rPh>
    <rPh sb="17" eb="19">
      <t>コウジ</t>
    </rPh>
    <rPh sb="19" eb="22">
      <t>タントウカ</t>
    </rPh>
    <rPh sb="24" eb="25">
      <t>ブ</t>
    </rPh>
    <rPh sb="25" eb="27">
      <t>テイシュツ</t>
    </rPh>
    <rPh sb="35" eb="37">
      <t>コウジ</t>
    </rPh>
    <rPh sb="37" eb="40">
      <t>タントウカ</t>
    </rPh>
    <rPh sb="41" eb="43">
      <t>ウケツケ</t>
    </rPh>
    <rPh sb="43" eb="44">
      <t>イン</t>
    </rPh>
    <rPh sb="45" eb="47">
      <t>オウイン</t>
    </rPh>
    <phoneticPr fontId="4"/>
  </si>
  <si>
    <t>2. 施工体制台帳及び施工体系図を同時に提出すること。</t>
    <phoneticPr fontId="4"/>
  </si>
  <si>
    <t>3. 工事内容は、下請に付された工種を具体的に記入すること。</t>
    <phoneticPr fontId="4"/>
  </si>
  <si>
    <t>4. 本用紙に記載しきれないときは、２枚目以降に記入すること。</t>
    <phoneticPr fontId="4"/>
  </si>
  <si>
    <t>5. 意見欄は、受注者において記入しないこと。</t>
    <phoneticPr fontId="4"/>
  </si>
  <si>
    <t>6. 変更等の届出は、変更等のないものも全て記載し、今回変更等の状況が分かるように、備考欄にて説明す</t>
    <phoneticPr fontId="4"/>
  </si>
  <si>
    <t xml:space="preserve"> ること。</t>
    <phoneticPr fontId="4"/>
  </si>
  <si>
    <t>7. 工事設計担当課の受付印を押印すること。</t>
    <phoneticPr fontId="4"/>
  </si>
  <si>
    <t>２　工事場所</t>
    <rPh sb="2" eb="3">
      <t>コウ</t>
    </rPh>
    <rPh sb="3" eb="4">
      <t>コト</t>
    </rPh>
    <rPh sb="4" eb="5">
      <t>バ</t>
    </rPh>
    <rPh sb="5" eb="6">
      <t>ショ</t>
    </rPh>
    <phoneticPr fontId="4"/>
  </si>
  <si>
    <t>４　契約工期</t>
    <rPh sb="2" eb="3">
      <t>チギリ</t>
    </rPh>
    <rPh sb="3" eb="4">
      <t>ヤク</t>
    </rPh>
    <rPh sb="4" eb="5">
      <t>コウ</t>
    </rPh>
    <rPh sb="5" eb="6">
      <t>キ</t>
    </rPh>
    <phoneticPr fontId="4"/>
  </si>
  <si>
    <t>１　工 事 名</t>
    <rPh sb="2" eb="3">
      <t>コウ</t>
    </rPh>
    <rPh sb="4" eb="5">
      <t>コト</t>
    </rPh>
    <rPh sb="6" eb="7">
      <t>メイ</t>
    </rPh>
    <phoneticPr fontId="4"/>
  </si>
  <si>
    <t>下請負届（続き）</t>
    <phoneticPr fontId="4"/>
  </si>
  <si>
    <t>労働協約又は就業規則に定めがある</t>
    <phoneticPr fontId="4"/>
  </si>
  <si>
    <t>（ア）</t>
    <phoneticPr fontId="4"/>
  </si>
  <si>
    <t>（イ）</t>
    <phoneticPr fontId="4"/>
  </si>
  <si>
    <t>（ウ）</t>
    <phoneticPr fontId="4"/>
  </si>
  <si>
    <t>（エ）</t>
    <phoneticPr fontId="4"/>
  </si>
  <si>
    <t>業 者 名</t>
    <rPh sb="0" eb="1">
      <t>ギョウ</t>
    </rPh>
    <rPh sb="2" eb="3">
      <t>シャ</t>
    </rPh>
    <rPh sb="4" eb="5">
      <t>メイ</t>
    </rPh>
    <phoneticPr fontId="1"/>
  </si>
  <si>
    <t xml:space="preserve">商号又は名称 </t>
  </si>
  <si>
    <t xml:space="preserve">商号又は名称 </t>
    <phoneticPr fontId="4"/>
  </si>
  <si>
    <t>現場代理人 　</t>
  </si>
  <si>
    <t>現場代理人 　</t>
    <phoneticPr fontId="4"/>
  </si>
  <si>
    <t>退職金制度（変更）届出書</t>
    <phoneticPr fontId="4"/>
  </si>
  <si>
    <t>　下請業者が雇用する労働者を含め、次の（エ）の労働者を雇用することになった場合は、建設業</t>
  </si>
  <si>
    <t>退職金共済制度に加入します。</t>
  </si>
  <si>
    <t>する労働者を含む。）全員の退職金については、次のとおりです。</t>
    <phoneticPr fontId="4"/>
  </si>
  <si>
    <t>付けで契約をした工事を施工するに当たり、雇用する労働者（下請業者が雇用</t>
    <phoneticPr fontId="4"/>
  </si>
  <si>
    <t>記</t>
    <rPh sb="0" eb="1">
      <t>キ</t>
    </rPh>
    <phoneticPr fontId="4"/>
  </si>
  <si>
    <t>特定退職金共済制度(※1)に加入</t>
    <phoneticPr fontId="4"/>
  </si>
  <si>
    <t>中小企業退職金共済制度(※2)に加入</t>
    <phoneticPr fontId="4"/>
  </si>
  <si>
    <t>左記のどれにも該当しない者又は建設業退職金共済制度(※3)に該当する者を雇用</t>
    <phoneticPr fontId="4"/>
  </si>
  <si>
    <t>　　工事名</t>
    <rPh sb="2" eb="5">
      <t>コウジメイ</t>
    </rPh>
    <phoneticPr fontId="4"/>
  </si>
  <si>
    <t>請</t>
    <rPh sb="0" eb="1">
      <t>ウケ</t>
    </rPh>
    <phoneticPr fontId="4"/>
  </si>
  <si>
    <t>元</t>
    <rPh sb="0" eb="1">
      <t>モト</t>
    </rPh>
    <phoneticPr fontId="4"/>
  </si>
  <si>
    <t>（注記）</t>
    <rPh sb="1" eb="3">
      <t>チュウキ</t>
    </rPh>
    <phoneticPr fontId="2"/>
  </si>
  <si>
    <t>元請及び下請業者の退職金制度について、該当欄に○を付け、各加入証、労働協約等の写しを提示してください。</t>
    <rPh sb="2" eb="3">
      <t>オヨ</t>
    </rPh>
    <rPh sb="9" eb="12">
      <t>タイショクキン</t>
    </rPh>
    <rPh sb="12" eb="14">
      <t>セイド</t>
    </rPh>
    <rPh sb="19" eb="21">
      <t>ガイトウ</t>
    </rPh>
    <rPh sb="21" eb="22">
      <t>ラン</t>
    </rPh>
    <rPh sb="25" eb="26">
      <t>ツ</t>
    </rPh>
    <rPh sb="28" eb="29">
      <t>カク</t>
    </rPh>
    <rPh sb="29" eb="31">
      <t>カニュウ</t>
    </rPh>
    <rPh sb="31" eb="32">
      <t>ショウ</t>
    </rPh>
    <rPh sb="33" eb="35">
      <t>ロウドウ</t>
    </rPh>
    <rPh sb="35" eb="37">
      <t>キョウヤク</t>
    </rPh>
    <rPh sb="37" eb="38">
      <t>トウ</t>
    </rPh>
    <rPh sb="39" eb="40">
      <t>ウツ</t>
    </rPh>
    <rPh sb="42" eb="44">
      <t>テイジ</t>
    </rPh>
    <phoneticPr fontId="2"/>
  </si>
  <si>
    <t>変更の際は、変更後の全てを記載し、備考欄に変更内容（追加、変更等）を記載してください。</t>
    <rPh sb="0" eb="2">
      <t>ヘンコウ</t>
    </rPh>
    <rPh sb="3" eb="4">
      <t>サイ</t>
    </rPh>
    <rPh sb="6" eb="9">
      <t>ヘンコウゴ</t>
    </rPh>
    <rPh sb="10" eb="11">
      <t>スベ</t>
    </rPh>
    <rPh sb="13" eb="15">
      <t>キサイ</t>
    </rPh>
    <rPh sb="17" eb="20">
      <t>ビコウラン</t>
    </rPh>
    <rPh sb="21" eb="23">
      <t>ヘンコウ</t>
    </rPh>
    <rPh sb="23" eb="25">
      <t>ナイヨウ</t>
    </rPh>
    <rPh sb="26" eb="28">
      <t>ツイカ</t>
    </rPh>
    <rPh sb="29" eb="31">
      <t>ヘンコウ</t>
    </rPh>
    <rPh sb="31" eb="32">
      <t>トウ</t>
    </rPh>
    <rPh sb="34" eb="36">
      <t>キサイ</t>
    </rPh>
    <phoneticPr fontId="2"/>
  </si>
  <si>
    <t>上表で、書ききれない場合は、2枚目に続けてください。</t>
    <rPh sb="0" eb="2">
      <t>ジョウヒョウ</t>
    </rPh>
    <rPh sb="4" eb="5">
      <t>カ</t>
    </rPh>
    <rPh sb="10" eb="12">
      <t>バアイ</t>
    </rPh>
    <rPh sb="15" eb="17">
      <t>マイメ</t>
    </rPh>
    <rPh sb="18" eb="19">
      <t>ツヅ</t>
    </rPh>
    <phoneticPr fontId="2"/>
  </si>
  <si>
    <t>工事担当課にて、受付印を押印のこと。</t>
    <rPh sb="0" eb="2">
      <t>コウジ</t>
    </rPh>
    <rPh sb="2" eb="5">
      <t>タントウカ</t>
    </rPh>
    <rPh sb="8" eb="11">
      <t>ウケツケイン</t>
    </rPh>
    <rPh sb="12" eb="14">
      <t>オウイン</t>
    </rPh>
    <phoneticPr fontId="2"/>
  </si>
  <si>
    <t>※１　商工会議所又は商工会等の実施する退職金共済制度で、所得税法施行令第73条に規定するもの。</t>
  </si>
  <si>
    <t>※２　中小企業退職金共済法に基づく制度で、勤労者退職金共済機構の中小企業退職金共済事業本部が運営しているもの。</t>
  </si>
  <si>
    <t>※３　中小企業退職金共済法に基づく制度で、勤労者退職金共済機構の建設業退職金共済事業本部が運営しているもの。</t>
  </si>
  <si>
    <t>下</t>
    <rPh sb="0" eb="1">
      <t>シタ</t>
    </rPh>
    <phoneticPr fontId="4"/>
  </si>
  <si>
    <t>退職金制度（変更）届出書（続き）</t>
    <phoneticPr fontId="4"/>
  </si>
  <si>
    <t>　</t>
  </si>
  <si>
    <t>（宛先）監督員</t>
    <phoneticPr fontId="4"/>
  </si>
  <si>
    <t>建設業退職金共済制度掛金収納届出書</t>
    <phoneticPr fontId="4"/>
  </si>
  <si>
    <t>付けで契約した、</t>
    <phoneticPr fontId="4"/>
  </si>
  <si>
    <t>に関し、次のとおり掛金を収納したので届け出ます。</t>
    <phoneticPr fontId="4"/>
  </si>
  <si>
    <t>１　掛金収納書</t>
    <phoneticPr fontId="4"/>
  </si>
  <si>
    <t>２　掛金算出の基礎</t>
    <phoneticPr fontId="4"/>
  </si>
  <si>
    <t>掛金収納書貼付欄</t>
    <phoneticPr fontId="4"/>
  </si>
  <si>
    <t>番号</t>
    <phoneticPr fontId="4"/>
  </si>
  <si>
    <t>管理項目</t>
    <phoneticPr fontId="4"/>
  </si>
  <si>
    <t>出来形集計表</t>
    <phoneticPr fontId="4"/>
  </si>
  <si>
    <t>設計値との差</t>
    <rPh sb="0" eb="2">
      <t>セッケイ</t>
    </rPh>
    <rPh sb="2" eb="3">
      <t>チ</t>
    </rPh>
    <rPh sb="5" eb="6">
      <t>サ</t>
    </rPh>
    <phoneticPr fontId="2"/>
  </si>
  <si>
    <t>設計値</t>
    <rPh sb="0" eb="1">
      <t>セツ</t>
    </rPh>
    <rPh sb="1" eb="2">
      <t>ケイ</t>
    </rPh>
    <rPh sb="2" eb="3">
      <t>チ</t>
    </rPh>
    <phoneticPr fontId="2"/>
  </si>
  <si>
    <t>実測値</t>
    <rPh sb="0" eb="1">
      <t>ミ</t>
    </rPh>
    <rPh sb="1" eb="2">
      <t>ソク</t>
    </rPh>
    <rPh sb="2" eb="3">
      <t>チ</t>
    </rPh>
    <phoneticPr fontId="2"/>
  </si>
  <si>
    <t>種　別</t>
    <rPh sb="0" eb="1">
      <t>タネ</t>
    </rPh>
    <rPh sb="2" eb="3">
      <t>ベツ</t>
    </rPh>
    <phoneticPr fontId="2"/>
  </si>
  <si>
    <t>工　種</t>
    <rPh sb="0" eb="1">
      <t>コウ</t>
    </rPh>
    <rPh sb="2" eb="3">
      <t>タネ</t>
    </rPh>
    <phoneticPr fontId="2"/>
  </si>
  <si>
    <t>自由勾配側溝</t>
    <rPh sb="0" eb="2">
      <t>ジユウ</t>
    </rPh>
    <rPh sb="2" eb="4">
      <t>コウバイ</t>
    </rPh>
    <rPh sb="4" eb="6">
      <t>ソッコウ</t>
    </rPh>
    <phoneticPr fontId="2"/>
  </si>
  <si>
    <t>下層</t>
    <rPh sb="0" eb="2">
      <t>カソウ</t>
    </rPh>
    <phoneticPr fontId="2"/>
  </si>
  <si>
    <t>上層</t>
    <rPh sb="0" eb="2">
      <t>ジョウソウ</t>
    </rPh>
    <phoneticPr fontId="2"/>
  </si>
  <si>
    <t>300＊300</t>
  </si>
  <si>
    <t>300＊400</t>
  </si>
  <si>
    <t>t=200</t>
  </si>
  <si>
    <t>t=100</t>
  </si>
  <si>
    <t>m</t>
  </si>
  <si>
    <t>出 来 形 集 計 表</t>
    <phoneticPr fontId="4"/>
  </si>
  <si>
    <t>No.1</t>
  </si>
  <si>
    <t>No.1</t>
    <phoneticPr fontId="4"/>
  </si>
  <si>
    <t>排水工</t>
    <rPh sb="0" eb="1">
      <t>オシヒラ</t>
    </rPh>
    <rPh sb="1" eb="2">
      <t>ミズ</t>
    </rPh>
    <rPh sb="2" eb="3">
      <t>コウ</t>
    </rPh>
    <phoneticPr fontId="2"/>
  </si>
  <si>
    <t>路盤工</t>
    <rPh sb="0" eb="1">
      <t>ミチ</t>
    </rPh>
    <rPh sb="1" eb="2">
      <t>バン</t>
    </rPh>
    <rPh sb="2" eb="3">
      <t>コウ</t>
    </rPh>
    <phoneticPr fontId="2"/>
  </si>
  <si>
    <t>別紙-1 出来形測定表（平面図・構造図）</t>
    <phoneticPr fontId="4"/>
  </si>
  <si>
    <t>1.工種</t>
    <phoneticPr fontId="4"/>
  </si>
  <si>
    <t>4.測定者</t>
    <phoneticPr fontId="4"/>
  </si>
  <si>
    <t>施工月日</t>
    <rPh sb="0" eb="2">
      <t>セコウ</t>
    </rPh>
    <rPh sb="2" eb="4">
      <t>ツキヒ</t>
    </rPh>
    <phoneticPr fontId="2"/>
  </si>
  <si>
    <t>測定月日</t>
    <rPh sb="0" eb="2">
      <t>ソクテイ</t>
    </rPh>
    <rPh sb="2" eb="4">
      <t>ツキヒ</t>
    </rPh>
    <phoneticPr fontId="2"/>
  </si>
  <si>
    <t>構造物</t>
    <phoneticPr fontId="4"/>
  </si>
  <si>
    <t>上限</t>
    <rPh sb="0" eb="2">
      <t>ジョウゲン</t>
    </rPh>
    <phoneticPr fontId="2"/>
  </si>
  <si>
    <t>＋</t>
  </si>
  <si>
    <t>下限</t>
    <rPh sb="0" eb="2">
      <t>カゲン</t>
    </rPh>
    <phoneticPr fontId="2"/>
  </si>
  <si>
    <t>－</t>
  </si>
  <si>
    <t>基準高</t>
    <rPh sb="0" eb="2">
      <t>キジュン</t>
    </rPh>
    <rPh sb="2" eb="3">
      <t>タカ</t>
    </rPh>
    <phoneticPr fontId="2"/>
  </si>
  <si>
    <t>厚さ</t>
    <rPh sb="0" eb="1">
      <t>アツ</t>
    </rPh>
    <phoneticPr fontId="2"/>
  </si>
  <si>
    <t>巾</t>
    <rPh sb="0" eb="1">
      <t>ハバ</t>
    </rPh>
    <phoneticPr fontId="2"/>
  </si>
  <si>
    <t>高さ</t>
    <rPh sb="0" eb="1">
      <t>タカ</t>
    </rPh>
    <phoneticPr fontId="2"/>
  </si>
  <si>
    <t>長さ</t>
    <rPh sb="0" eb="1">
      <t>ナガ</t>
    </rPh>
    <phoneticPr fontId="2"/>
  </si>
  <si>
    <t>規格値</t>
    <rPh sb="0" eb="3">
      <t>キカクチ</t>
    </rPh>
    <phoneticPr fontId="4"/>
  </si>
  <si>
    <t>路線
河川</t>
    <rPh sb="0" eb="2">
      <t>ロセン</t>
    </rPh>
    <rPh sb="3" eb="5">
      <t>カセン</t>
    </rPh>
    <phoneticPr fontId="2"/>
  </si>
  <si>
    <t>2.</t>
    <phoneticPr fontId="4"/>
  </si>
  <si>
    <t>名</t>
    <rPh sb="0" eb="1">
      <t>メイ</t>
    </rPh>
    <phoneticPr fontId="4"/>
  </si>
  <si>
    <t>3.箇所</t>
    <phoneticPr fontId="4"/>
  </si>
  <si>
    <t>設計値は黒書又は(黒書)とする。</t>
  </si>
  <si>
    <t>（注）　</t>
    <rPh sb="1" eb="2">
      <t>チュウ</t>
    </rPh>
    <phoneticPr fontId="2"/>
  </si>
  <si>
    <t>事</t>
    <rPh sb="0" eb="1">
      <t>コト</t>
    </rPh>
    <phoneticPr fontId="4"/>
  </si>
  <si>
    <t>別紙-2 出来形測定表</t>
    <phoneticPr fontId="4"/>
  </si>
  <si>
    <t>測定項目</t>
    <phoneticPr fontId="4"/>
  </si>
  <si>
    <t>測点</t>
    <rPh sb="0" eb="1">
      <t>ソク</t>
    </rPh>
    <rPh sb="1" eb="2">
      <t>テン</t>
    </rPh>
    <phoneticPr fontId="2"/>
  </si>
  <si>
    <t>設計値</t>
    <rPh sb="0" eb="2">
      <t>セッケイ</t>
    </rPh>
    <rPh sb="2" eb="3">
      <t>チ</t>
    </rPh>
    <phoneticPr fontId="2"/>
  </si>
  <si>
    <t>実測値</t>
    <rPh sb="0" eb="2">
      <t>ジッソク</t>
    </rPh>
    <rPh sb="2" eb="3">
      <t>チ</t>
    </rPh>
    <phoneticPr fontId="2"/>
  </si>
  <si>
    <t>名称</t>
    <rPh sb="0" eb="2">
      <t>メイショウ</t>
    </rPh>
    <phoneticPr fontId="2"/>
  </si>
  <si>
    <t>規格値</t>
    <rPh sb="0" eb="3">
      <t>キカクチ</t>
    </rPh>
    <phoneticPr fontId="2"/>
  </si>
  <si>
    <t>No.0</t>
  </si>
  <si>
    <t>No.0</t>
    <phoneticPr fontId="4"/>
  </si>
  <si>
    <t>略　図</t>
    <rPh sb="0" eb="1">
      <t>リャク</t>
    </rPh>
    <rPh sb="2" eb="3">
      <t>ズ</t>
    </rPh>
    <phoneticPr fontId="2"/>
  </si>
  <si>
    <t>測　定　箇　所</t>
    <rPh sb="0" eb="1">
      <t>ソク</t>
    </rPh>
    <rPh sb="2" eb="3">
      <t>サダム</t>
    </rPh>
    <rPh sb="4" eb="5">
      <t>カ</t>
    </rPh>
    <rPh sb="6" eb="7">
      <t>ショ</t>
    </rPh>
    <phoneticPr fontId="4"/>
  </si>
  <si>
    <t>データ記録表</t>
    <phoneticPr fontId="4"/>
  </si>
  <si>
    <t>測　点</t>
    <rPh sb="0" eb="1">
      <t>ソク</t>
    </rPh>
    <rPh sb="2" eb="3">
      <t>テン</t>
    </rPh>
    <phoneticPr fontId="2"/>
  </si>
  <si>
    <t>計</t>
    <rPh sb="0" eb="1">
      <t>ケイ</t>
    </rPh>
    <phoneticPr fontId="2"/>
  </si>
  <si>
    <t>測定日</t>
    <rPh sb="0" eb="2">
      <t>ソクテイ</t>
    </rPh>
    <rPh sb="2" eb="3">
      <t>ビ</t>
    </rPh>
    <phoneticPr fontId="2"/>
  </si>
  <si>
    <t>別紙-3 出来形測定表</t>
    <phoneticPr fontId="4"/>
  </si>
  <si>
    <t>単位</t>
    <rPh sb="0" eb="2">
      <t>タンイ</t>
    </rPh>
    <phoneticPr fontId="2"/>
  </si>
  <si>
    <t>[　 　　]</t>
  </si>
  <si>
    <t>規   格     値</t>
    <rPh sb="0" eb="1">
      <t>タダシ</t>
    </rPh>
    <rPh sb="4" eb="5">
      <t>カク</t>
    </rPh>
    <rPh sb="10" eb="11">
      <t>アタイ</t>
    </rPh>
    <phoneticPr fontId="4"/>
  </si>
  <si>
    <t>上限</t>
    <rPh sb="0" eb="2">
      <t>ジョウゲン</t>
    </rPh>
    <phoneticPr fontId="4"/>
  </si>
  <si>
    <t>下限</t>
    <rPh sb="0" eb="2">
      <t>カゲン</t>
    </rPh>
    <phoneticPr fontId="4"/>
  </si>
  <si>
    <t>＋</t>
    <phoneticPr fontId="4"/>
  </si>
  <si>
    <t>－</t>
    <phoneticPr fontId="4"/>
  </si>
  <si>
    <t>略　図</t>
    <rPh sb="0" eb="1">
      <t>リャク</t>
    </rPh>
    <rPh sb="2" eb="3">
      <t>ズ</t>
    </rPh>
    <phoneticPr fontId="4"/>
  </si>
  <si>
    <t>測定基準</t>
    <rPh sb="0" eb="4">
      <t>ソクテイキジュン</t>
    </rPh>
    <phoneticPr fontId="4"/>
  </si>
  <si>
    <t>事</t>
    <rPh sb="0" eb="1">
      <t>ジ</t>
    </rPh>
    <phoneticPr fontId="4"/>
  </si>
  <si>
    <t>UCL</t>
    <phoneticPr fontId="4"/>
  </si>
  <si>
    <t>［　　　　　　］</t>
  </si>
  <si>
    <t>［　　　　　　］</t>
    <phoneticPr fontId="4"/>
  </si>
  <si>
    <t>CL</t>
    <phoneticPr fontId="4"/>
  </si>
  <si>
    <t>LCL</t>
    <phoneticPr fontId="4"/>
  </si>
  <si>
    <t>月別</t>
    <rPh sb="0" eb="2">
      <t>ツキベツ</t>
    </rPh>
    <phoneticPr fontId="2"/>
  </si>
  <si>
    <t>工事名</t>
    <rPh sb="0" eb="3">
      <t>コウジメイ</t>
    </rPh>
    <phoneticPr fontId="2"/>
  </si>
  <si>
    <t>工期</t>
    <rPh sb="0" eb="2">
      <t>コウキ</t>
    </rPh>
    <phoneticPr fontId="2"/>
  </si>
  <si>
    <t>備　考</t>
    <phoneticPr fontId="4"/>
  </si>
  <si>
    <t>工 事 履 行 報 告 書（</t>
    <phoneticPr fontId="4"/>
  </si>
  <si>
    <t>月 分 ）</t>
    <phoneticPr fontId="4"/>
  </si>
  <si>
    <t>（記事欄）</t>
    <rPh sb="1" eb="4">
      <t>キジラン</t>
    </rPh>
    <phoneticPr fontId="4"/>
  </si>
  <si>
    <t>実施工程　％</t>
    <phoneticPr fontId="4"/>
  </si>
  <si>
    <t>（注）工事担当課にて、受付印を押印のこと。</t>
    <phoneticPr fontId="4"/>
  </si>
  <si>
    <t>予定工程　％
(  　)は工程変更後</t>
    <phoneticPr fontId="4"/>
  </si>
  <si>
    <t>空白書式</t>
    <rPh sb="0" eb="2">
      <t>クウハク</t>
    </rPh>
    <rPh sb="2" eb="4">
      <t>ショシキ</t>
    </rPh>
    <phoneticPr fontId="4"/>
  </si>
  <si>
    <t>出来形管理図</t>
    <phoneticPr fontId="4"/>
  </si>
  <si>
    <t>工事名</t>
    <rPh sb="0" eb="2">
      <t>コウジ</t>
    </rPh>
    <rPh sb="2" eb="3">
      <t>メイ</t>
    </rPh>
    <phoneticPr fontId="4"/>
  </si>
  <si>
    <t>発議者</t>
    <rPh sb="0" eb="3">
      <t>ハツギシャ</t>
    </rPh>
    <phoneticPr fontId="4"/>
  </si>
  <si>
    <t>発議年月日</t>
    <rPh sb="0" eb="2">
      <t>ハツギ</t>
    </rPh>
    <rPh sb="2" eb="5">
      <t>ネンガッピ</t>
    </rPh>
    <phoneticPr fontId="4"/>
  </si>
  <si>
    <t>○○建設・△△興業JV</t>
    <rPh sb="2" eb="4">
      <t>ケンセツ</t>
    </rPh>
    <rPh sb="7" eb="9">
      <t>コウギョウ</t>
    </rPh>
    <phoneticPr fontId="4"/>
  </si>
  <si>
    <t>　　　　年　　月　　日</t>
    <rPh sb="4" eb="5">
      <t>ネン</t>
    </rPh>
    <rPh sb="7" eb="8">
      <t>ツキ</t>
    </rPh>
    <rPh sb="10" eb="11">
      <t>ヒ</t>
    </rPh>
    <phoneticPr fontId="2"/>
  </si>
  <si>
    <t>令和 　年 　月 　日</t>
    <phoneticPr fontId="4"/>
  </si>
  <si>
    <t>工 事 名</t>
    <rPh sb="0" eb="1">
      <t>コウ</t>
    </rPh>
    <rPh sb="2" eb="3">
      <t>コト</t>
    </rPh>
    <rPh sb="4" eb="5">
      <t>メイ</t>
    </rPh>
    <phoneticPr fontId="2"/>
  </si>
  <si>
    <t>工事場所</t>
    <rPh sb="0" eb="2">
      <t>コウジ</t>
    </rPh>
    <rPh sb="2" eb="4">
      <t>バショ</t>
    </rPh>
    <phoneticPr fontId="2"/>
  </si>
  <si>
    <t>工期  着工</t>
    <rPh sb="0" eb="2">
      <t>コウキ</t>
    </rPh>
    <rPh sb="4" eb="6">
      <t>チャッコウ</t>
    </rPh>
    <phoneticPr fontId="2"/>
  </si>
  <si>
    <t>完 成 日</t>
    <rPh sb="0" eb="1">
      <t>カン</t>
    </rPh>
    <rPh sb="2" eb="3">
      <t>ナリ</t>
    </rPh>
    <rPh sb="4" eb="5">
      <t>ビ</t>
    </rPh>
    <phoneticPr fontId="2"/>
  </si>
  <si>
    <t>一部完成日
中間確認日</t>
    <rPh sb="0" eb="2">
      <t>イチブ</t>
    </rPh>
    <rPh sb="2" eb="4">
      <t>カンセイ</t>
    </rPh>
    <rPh sb="4" eb="5">
      <t>ビ</t>
    </rPh>
    <rPh sb="6" eb="8">
      <t>チュウカン</t>
    </rPh>
    <rPh sb="8" eb="10">
      <t>カクニン</t>
    </rPh>
    <rPh sb="10" eb="11">
      <t>ビ</t>
    </rPh>
    <phoneticPr fontId="2"/>
  </si>
  <si>
    <t>中間確認日</t>
    <rPh sb="0" eb="2">
      <t>チュウカン</t>
    </rPh>
    <rPh sb="2" eb="4">
      <t>カクニン</t>
    </rPh>
    <rPh sb="4" eb="5">
      <t>ビ</t>
    </rPh>
    <phoneticPr fontId="2"/>
  </si>
  <si>
    <t>一部完成日</t>
    <rPh sb="0" eb="2">
      <t>イチブ</t>
    </rPh>
    <rPh sb="2" eb="4">
      <t>カンセイ</t>
    </rPh>
    <rPh sb="4" eb="5">
      <t>ビ</t>
    </rPh>
    <phoneticPr fontId="2"/>
  </si>
  <si>
    <t>　　　竣工</t>
    <rPh sb="3" eb="5">
      <t>シュンコウ</t>
    </rPh>
    <phoneticPr fontId="2"/>
  </si>
  <si>
    <t>から</t>
    <phoneticPr fontId="4"/>
  </si>
  <si>
    <t>まで</t>
  </si>
  <si>
    <t>まで</t>
    <phoneticPr fontId="4"/>
  </si>
  <si>
    <t>受 注 者</t>
    <rPh sb="0" eb="1">
      <t>ウケ</t>
    </rPh>
    <rPh sb="2" eb="3">
      <t>チュウ</t>
    </rPh>
    <rPh sb="4" eb="5">
      <t>モノ</t>
    </rPh>
    <phoneticPr fontId="4"/>
  </si>
  <si>
    <t>既済部分(出来形)
確認日</t>
    <rPh sb="0" eb="2">
      <t>キサイ</t>
    </rPh>
    <rPh sb="2" eb="4">
      <t>ブブン</t>
    </rPh>
    <rPh sb="10" eb="12">
      <t>カクニン</t>
    </rPh>
    <rPh sb="12" eb="13">
      <t>ビ</t>
    </rPh>
    <phoneticPr fontId="2"/>
  </si>
  <si>
    <t>一部完成日
既済部分(出来形)
･中間 確認日</t>
    <rPh sb="6" eb="8">
      <t>キサイ</t>
    </rPh>
    <rPh sb="8" eb="10">
      <t>ブブン</t>
    </rPh>
    <rPh sb="17" eb="19">
      <t>チュウカン</t>
    </rPh>
    <rPh sb="20" eb="22">
      <t>カクニン</t>
    </rPh>
    <rPh sb="22" eb="23">
      <t>ビ</t>
    </rPh>
    <phoneticPr fontId="2"/>
  </si>
  <si>
    <t>既済部分(出来形)
･中間 確認日</t>
    <rPh sb="0" eb="2">
      <t>キサイ</t>
    </rPh>
    <rPh sb="2" eb="4">
      <t>ブブン</t>
    </rPh>
    <rPh sb="11" eb="13">
      <t>チュウカン</t>
    </rPh>
    <rPh sb="14" eb="16">
      <t>カクニン</t>
    </rPh>
    <rPh sb="16" eb="17">
      <t>ビ</t>
    </rPh>
    <phoneticPr fontId="2"/>
  </si>
  <si>
    <t>一部完成･
既済部分(出来形)
･中間 検査日</t>
    <rPh sb="6" eb="8">
      <t>キサイ</t>
    </rPh>
    <rPh sb="8" eb="10">
      <t>ブブン</t>
    </rPh>
    <rPh sb="17" eb="19">
      <t>チュウカン</t>
    </rPh>
    <rPh sb="20" eb="22">
      <t>ケンサ</t>
    </rPh>
    <rPh sb="22" eb="23">
      <t>ビ</t>
    </rPh>
    <phoneticPr fontId="2"/>
  </si>
  <si>
    <t>既済部分(出来形)
･中間 検査日</t>
    <rPh sb="0" eb="2">
      <t>キサイ</t>
    </rPh>
    <rPh sb="2" eb="4">
      <t>ブブン</t>
    </rPh>
    <rPh sb="11" eb="13">
      <t>チュウカン</t>
    </rPh>
    <rPh sb="14" eb="16">
      <t>ケンサ</t>
    </rPh>
    <rPh sb="16" eb="17">
      <t>ビ</t>
    </rPh>
    <phoneticPr fontId="2"/>
  </si>
  <si>
    <t>一部完成･
中間検査日</t>
    <rPh sb="0" eb="2">
      <t>イチブ</t>
    </rPh>
    <rPh sb="2" eb="4">
      <t>カンセイ</t>
    </rPh>
    <rPh sb="6" eb="8">
      <t>チュウカン</t>
    </rPh>
    <rPh sb="8" eb="10">
      <t>ケンサ</t>
    </rPh>
    <rPh sb="10" eb="11">
      <t>ビ</t>
    </rPh>
    <phoneticPr fontId="2"/>
  </si>
  <si>
    <t>既済部分(出来形)
検査日</t>
    <rPh sb="0" eb="2">
      <t>キサイ</t>
    </rPh>
    <rPh sb="2" eb="4">
      <t>ブブン</t>
    </rPh>
    <rPh sb="10" eb="12">
      <t>ケンサ</t>
    </rPh>
    <rPh sb="12" eb="13">
      <t>ビ</t>
    </rPh>
    <phoneticPr fontId="2"/>
  </si>
  <si>
    <t>中間検査日</t>
    <rPh sb="0" eb="2">
      <t>チュウカン</t>
    </rPh>
    <rPh sb="2" eb="4">
      <t>ケンサ</t>
    </rPh>
    <rPh sb="4" eb="5">
      <t>ビ</t>
    </rPh>
    <phoneticPr fontId="2"/>
  </si>
  <si>
    <t>一部完成検査日</t>
    <rPh sb="0" eb="2">
      <t>イチブ</t>
    </rPh>
    <rPh sb="2" eb="4">
      <t>カンセイ</t>
    </rPh>
    <rPh sb="4" eb="6">
      <t>ケンサ</t>
    </rPh>
    <rPh sb="6" eb="7">
      <t>ビ</t>
    </rPh>
    <phoneticPr fontId="2"/>
  </si>
  <si>
    <t>完成検査日</t>
    <rPh sb="0" eb="2">
      <t>カンセイ</t>
    </rPh>
    <rPh sb="2" eb="4">
      <t>ケンサ</t>
    </rPh>
    <rPh sb="4" eb="5">
      <t>ビ</t>
    </rPh>
    <phoneticPr fontId="2"/>
  </si>
  <si>
    <t>一部完成日
既済部分(出来形)
確認日</t>
    <rPh sb="0" eb="2">
      <t>イチブ</t>
    </rPh>
    <rPh sb="2" eb="4">
      <t>カンセイ</t>
    </rPh>
    <rPh sb="4" eb="5">
      <t>ヒ</t>
    </rPh>
    <rPh sb="6" eb="8">
      <t>キサイ</t>
    </rPh>
    <rPh sb="8" eb="10">
      <t>ブブン</t>
    </rPh>
    <rPh sb="16" eb="18">
      <t>カクニン</t>
    </rPh>
    <rPh sb="18" eb="19">
      <t>ビ</t>
    </rPh>
    <phoneticPr fontId="2"/>
  </si>
  <si>
    <t>一部完成･
既済部分(出来形)
検査日</t>
    <rPh sb="6" eb="8">
      <t>キサイ</t>
    </rPh>
    <rPh sb="8" eb="10">
      <t>ブブン</t>
    </rPh>
    <rPh sb="16" eb="18">
      <t>ケンサ</t>
    </rPh>
    <rPh sb="18" eb="19">
      <t>ビ</t>
    </rPh>
    <phoneticPr fontId="2"/>
  </si>
  <si>
    <t>項目</t>
    <rPh sb="0" eb="2">
      <t>コウモク</t>
    </rPh>
    <phoneticPr fontId="4"/>
  </si>
  <si>
    <t>税込み</t>
    <rPh sb="0" eb="2">
      <t>ゼイコ</t>
    </rPh>
    <phoneticPr fontId="4"/>
  </si>
  <si>
    <t>現場代理人氏名</t>
    <rPh sb="0" eb="2">
      <t>ゲンバ</t>
    </rPh>
    <rPh sb="2" eb="5">
      <t>ダイリニン</t>
    </rPh>
    <rPh sb="5" eb="7">
      <t>シメイ</t>
    </rPh>
    <phoneticPr fontId="4"/>
  </si>
  <si>
    <t>記入のポイント</t>
    <rPh sb="0" eb="2">
      <t>キニュウ</t>
    </rPh>
    <phoneticPr fontId="4"/>
  </si>
  <si>
    <t>富山市長</t>
    <rPh sb="0" eb="4">
      <t>トヤマシチョウ</t>
    </rPh>
    <phoneticPr fontId="4"/>
  </si>
  <si>
    <t>受注者</t>
    <rPh sb="0" eb="2">
      <t>ジュチュウ</t>
    </rPh>
    <rPh sb="2" eb="3">
      <t>モノ</t>
    </rPh>
    <phoneticPr fontId="4"/>
  </si>
  <si>
    <t>工事書類入力表</t>
    <rPh sb="0" eb="2">
      <t>コウジ</t>
    </rPh>
    <rPh sb="2" eb="4">
      <t>ショルイ</t>
    </rPh>
    <rPh sb="4" eb="6">
      <t>ニュウリョク</t>
    </rPh>
    <rPh sb="6" eb="7">
      <t>ヒョウ</t>
    </rPh>
    <phoneticPr fontId="4"/>
  </si>
  <si>
    <t>（１）発生日時</t>
    <rPh sb="3" eb="5">
      <t>ハッセイ</t>
    </rPh>
    <rPh sb="5" eb="7">
      <t>ニチジ</t>
    </rPh>
    <phoneticPr fontId="2"/>
  </si>
  <si>
    <t>（２）発生場所</t>
    <rPh sb="3" eb="5">
      <t>ハッセイ</t>
    </rPh>
    <rPh sb="5" eb="7">
      <t>バショ</t>
    </rPh>
    <phoneticPr fontId="2"/>
  </si>
  <si>
    <t>（３）被災者等</t>
    <rPh sb="3" eb="6">
      <t>ヒサイシャ</t>
    </rPh>
    <rPh sb="6" eb="7">
      <t>トウ</t>
    </rPh>
    <phoneticPr fontId="2"/>
  </si>
  <si>
    <t>（４）事故発生状況及び発生原因</t>
    <rPh sb="3" eb="5">
      <t>ジコ</t>
    </rPh>
    <rPh sb="5" eb="7">
      <t>ハッセイ</t>
    </rPh>
    <rPh sb="7" eb="9">
      <t>ジョウキョウ</t>
    </rPh>
    <rPh sb="9" eb="10">
      <t>オヨ</t>
    </rPh>
    <rPh sb="11" eb="13">
      <t>ハッセイ</t>
    </rPh>
    <rPh sb="13" eb="15">
      <t>ゲンイン</t>
    </rPh>
    <phoneticPr fontId="2"/>
  </si>
  <si>
    <t>１　工　事　名</t>
    <rPh sb="2" eb="3">
      <t>コウ</t>
    </rPh>
    <rPh sb="4" eb="5">
      <t>コト</t>
    </rPh>
    <rPh sb="6" eb="7">
      <t>メイ</t>
    </rPh>
    <phoneticPr fontId="4"/>
  </si>
  <si>
    <t>２　工 事 場 所</t>
    <rPh sb="2" eb="3">
      <t>コウ</t>
    </rPh>
    <rPh sb="4" eb="5">
      <t>コト</t>
    </rPh>
    <rPh sb="6" eb="7">
      <t>バ</t>
    </rPh>
    <rPh sb="8" eb="9">
      <t>ショ</t>
    </rPh>
    <phoneticPr fontId="4"/>
  </si>
  <si>
    <t>３　事故の概要</t>
    <rPh sb="2" eb="4">
      <t>ジコ</t>
    </rPh>
    <rPh sb="5" eb="7">
      <t>ガイヨウ</t>
    </rPh>
    <phoneticPr fontId="2"/>
  </si>
  <si>
    <t>現場事故について（報告）</t>
    <rPh sb="0" eb="2">
      <t>ゲンバ</t>
    </rPh>
    <rPh sb="2" eb="4">
      <t>ジコ</t>
    </rPh>
    <rPh sb="9" eb="11">
      <t>ホウコク</t>
    </rPh>
    <phoneticPr fontId="4"/>
  </si>
  <si>
    <t>このたび、次のとおり事故が発生しましたので、報告します。</t>
    <phoneticPr fontId="4"/>
  </si>
  <si>
    <t>様式第3号（富山市建設請負工事監督要領第7条）</t>
    <phoneticPr fontId="4"/>
  </si>
  <si>
    <t>①どのような場所で　②どのような作業をしているときに　③どのような物又は環境で　④どのような</t>
    <phoneticPr fontId="4"/>
  </si>
  <si>
    <t>不完全な状態があって　⑤どのようにして事故が発生し　⑥どの程度のけが又は被害であるかを記入す</t>
    <phoneticPr fontId="4"/>
  </si>
  <si>
    <t>ること。</t>
    <phoneticPr fontId="4"/>
  </si>
  <si>
    <t>※平面図等関連した図面を添付すること。　</t>
    <phoneticPr fontId="4"/>
  </si>
  <si>
    <t>工 期 延 長 申 出 書</t>
    <rPh sb="0" eb="1">
      <t>コウ</t>
    </rPh>
    <rPh sb="2" eb="3">
      <t>キ</t>
    </rPh>
    <rPh sb="4" eb="5">
      <t>ノベ</t>
    </rPh>
    <rPh sb="6" eb="7">
      <t>チョウ</t>
    </rPh>
    <rPh sb="8" eb="9">
      <t>サル</t>
    </rPh>
    <rPh sb="10" eb="11">
      <t>デ</t>
    </rPh>
    <rPh sb="12" eb="13">
      <t>ショ</t>
    </rPh>
    <phoneticPr fontId="4"/>
  </si>
  <si>
    <t>付けで契約を締結した次の工事について、工期の延長を請求します。</t>
    <rPh sb="0" eb="1">
      <t>ツ</t>
    </rPh>
    <rPh sb="3" eb="5">
      <t>ケイヤク</t>
    </rPh>
    <rPh sb="6" eb="8">
      <t>テイケツ</t>
    </rPh>
    <rPh sb="10" eb="11">
      <t>ツギ</t>
    </rPh>
    <rPh sb="12" eb="14">
      <t>コウジ</t>
    </rPh>
    <phoneticPr fontId="2"/>
  </si>
  <si>
    <t>４　現在の契約工期</t>
    <rPh sb="2" eb="4">
      <t>ゲンザイ</t>
    </rPh>
    <rPh sb="5" eb="7">
      <t>ケイヤク</t>
    </rPh>
    <rPh sb="7" eb="8">
      <t>タクミ</t>
    </rPh>
    <rPh sb="8" eb="9">
      <t>キ</t>
    </rPh>
    <phoneticPr fontId="2"/>
  </si>
  <si>
    <t>６　延長日数</t>
    <rPh sb="2" eb="4">
      <t>エンチョウ</t>
    </rPh>
    <rPh sb="4" eb="6">
      <t>ニッスウ</t>
    </rPh>
    <phoneticPr fontId="2"/>
  </si>
  <si>
    <t>７　延長を要する理由</t>
    <rPh sb="2" eb="4">
      <t>エンチョウ</t>
    </rPh>
    <rPh sb="5" eb="6">
      <t>ヨウ</t>
    </rPh>
    <rPh sb="8" eb="10">
      <t>リユウ</t>
    </rPh>
    <phoneticPr fontId="2"/>
  </si>
  <si>
    <t>％</t>
  </si>
  <si>
    <t>５　延長請求する</t>
    <rPh sb="2" eb="4">
      <t>エンチョウ</t>
    </rPh>
    <rPh sb="4" eb="6">
      <t>セイキュウ</t>
    </rPh>
    <phoneticPr fontId="2"/>
  </si>
  <si>
    <t>　　完成期限</t>
    <phoneticPr fontId="4"/>
  </si>
  <si>
    <t>　　　年　　月　　日</t>
    <phoneticPr fontId="4"/>
  </si>
  <si>
    <t>日間</t>
    <rPh sb="0" eb="1">
      <t>ニチ</t>
    </rPh>
    <rPh sb="1" eb="2">
      <t>カン</t>
    </rPh>
    <phoneticPr fontId="4"/>
  </si>
  <si>
    <t>８　現在出来高</t>
    <rPh sb="2" eb="4">
      <t>ゲンザイ</t>
    </rPh>
    <rPh sb="4" eb="7">
      <t>デキダカ</t>
    </rPh>
    <phoneticPr fontId="2"/>
  </si>
  <si>
    <t>工　　種</t>
    <rPh sb="0" eb="1">
      <t>コウ</t>
    </rPh>
    <rPh sb="3" eb="4">
      <t>タネ</t>
    </rPh>
    <phoneticPr fontId="2"/>
  </si>
  <si>
    <t>設計数量</t>
    <rPh sb="0" eb="2">
      <t>セッケイ</t>
    </rPh>
    <rPh sb="2" eb="4">
      <t>スウリョウ</t>
    </rPh>
    <phoneticPr fontId="2"/>
  </si>
  <si>
    <t>今回確認数量</t>
    <rPh sb="0" eb="2">
      <t>コンカイ</t>
    </rPh>
    <rPh sb="2" eb="4">
      <t>カクニン</t>
    </rPh>
    <rPh sb="4" eb="6">
      <t>スウリョウ</t>
    </rPh>
    <rPh sb="5" eb="6">
      <t>ケンスウ</t>
    </rPh>
    <phoneticPr fontId="2"/>
  </si>
  <si>
    <t>摘　　　要
(確認済み数量等)</t>
    <rPh sb="0" eb="1">
      <t>チャク</t>
    </rPh>
    <rPh sb="4" eb="5">
      <t>ヨウ</t>
    </rPh>
    <rPh sb="7" eb="9">
      <t>カクニン</t>
    </rPh>
    <rPh sb="9" eb="10">
      <t>ズ</t>
    </rPh>
    <rPh sb="11" eb="13">
      <t>スウリョウ</t>
    </rPh>
    <rPh sb="13" eb="14">
      <t>トウ</t>
    </rPh>
    <phoneticPr fontId="2"/>
  </si>
  <si>
    <t>１　工 事 名</t>
    <rPh sb="2" eb="3">
      <t>コウ</t>
    </rPh>
    <rPh sb="4" eb="5">
      <t>コト</t>
    </rPh>
    <rPh sb="6" eb="7">
      <t>メイ</t>
    </rPh>
    <phoneticPr fontId="2"/>
  </si>
  <si>
    <t>２　工事場所</t>
    <rPh sb="2" eb="4">
      <t>コウジ</t>
    </rPh>
    <rPh sb="4" eb="6">
      <t>バショ</t>
    </rPh>
    <phoneticPr fontId="2"/>
  </si>
  <si>
    <t>４　契約年月日</t>
    <rPh sb="2" eb="4">
      <t>ケイヤク</t>
    </rPh>
    <rPh sb="4" eb="7">
      <t>ネンガッピ</t>
    </rPh>
    <phoneticPr fontId="2"/>
  </si>
  <si>
    <t>５　工　　期</t>
    <rPh sb="2" eb="3">
      <t>タクミ</t>
    </rPh>
    <rPh sb="5" eb="6">
      <t>キ</t>
    </rPh>
    <phoneticPr fontId="2"/>
  </si>
  <si>
    <t>から</t>
  </si>
  <si>
    <t>６　段階確認対象部分</t>
    <rPh sb="2" eb="4">
      <t>ダンカイ</t>
    </rPh>
    <rPh sb="4" eb="6">
      <t>カクニン</t>
    </rPh>
    <rPh sb="6" eb="8">
      <t>タイショウ</t>
    </rPh>
    <rPh sb="8" eb="10">
      <t>ブブン</t>
    </rPh>
    <phoneticPr fontId="2"/>
  </si>
  <si>
    <t>工事段階確認申出書（第</t>
    <phoneticPr fontId="4"/>
  </si>
  <si>
    <t>回）</t>
    <phoneticPr fontId="4"/>
  </si>
  <si>
    <t>既済部分（出来形）検査願</t>
    <phoneticPr fontId="4"/>
  </si>
  <si>
    <t>契約年月日</t>
    <rPh sb="0" eb="2">
      <t>ケイヤク</t>
    </rPh>
    <rPh sb="2" eb="5">
      <t>ネンガッピ</t>
    </rPh>
    <phoneticPr fontId="2"/>
  </si>
  <si>
    <t>出来高請負額</t>
    <rPh sb="0" eb="3">
      <t>デキダカ</t>
    </rPh>
    <rPh sb="3" eb="6">
      <t>ウケオイガク</t>
    </rPh>
    <phoneticPr fontId="2"/>
  </si>
  <si>
    <t>工　事　名</t>
    <rPh sb="0" eb="1">
      <t>コウ</t>
    </rPh>
    <rPh sb="2" eb="3">
      <t>コト</t>
    </rPh>
    <rPh sb="4" eb="5">
      <t>メイ</t>
    </rPh>
    <phoneticPr fontId="4"/>
  </si>
  <si>
    <t>工 事 場 所</t>
    <rPh sb="0" eb="1">
      <t>コウ</t>
    </rPh>
    <rPh sb="2" eb="3">
      <t>コト</t>
    </rPh>
    <rPh sb="4" eb="5">
      <t>バ</t>
    </rPh>
    <rPh sb="6" eb="7">
      <t>ショ</t>
    </rPh>
    <phoneticPr fontId="4"/>
  </si>
  <si>
    <t>契 約 工 期</t>
    <rPh sb="0" eb="1">
      <t>チギリ</t>
    </rPh>
    <rPh sb="2" eb="3">
      <t>ヤク</t>
    </rPh>
    <rPh sb="4" eb="5">
      <t>コウ</t>
    </rPh>
    <rPh sb="6" eb="7">
      <t>キ</t>
    </rPh>
    <phoneticPr fontId="4"/>
  </si>
  <si>
    <t>次の工事の部分払いを受けたく、出来形部分確認の検査を願います。</t>
    <phoneticPr fontId="4"/>
  </si>
  <si>
    <t>出 来 高 率</t>
    <rPh sb="0" eb="1">
      <t>デ</t>
    </rPh>
    <rPh sb="2" eb="3">
      <t>コ</t>
    </rPh>
    <rPh sb="4" eb="5">
      <t>コウ</t>
    </rPh>
    <rPh sb="6" eb="7">
      <t>リツ</t>
    </rPh>
    <phoneticPr fontId="2"/>
  </si>
  <si>
    <t>中間検査申出書（第</t>
    <rPh sb="0" eb="2">
      <t>チュウカン</t>
    </rPh>
    <rPh sb="2" eb="4">
      <t>ケンサ</t>
    </rPh>
    <phoneticPr fontId="4"/>
  </si>
  <si>
    <t>６　検査対象部分</t>
    <rPh sb="2" eb="4">
      <t>ケンサ</t>
    </rPh>
    <rPh sb="4" eb="6">
      <t>タイショウ</t>
    </rPh>
    <rPh sb="6" eb="8">
      <t>ブブン</t>
    </rPh>
    <phoneticPr fontId="2"/>
  </si>
  <si>
    <t>　　　年　　月　　日</t>
    <rPh sb="3" eb="4">
      <t>ネン</t>
    </rPh>
    <rPh sb="6" eb="7">
      <t>ツキ</t>
    </rPh>
    <rPh sb="9" eb="10">
      <t>ヒ</t>
    </rPh>
    <phoneticPr fontId="2"/>
  </si>
  <si>
    <t>７　段階確認希望年月日</t>
    <rPh sb="2" eb="4">
      <t>ダンカイ</t>
    </rPh>
    <rPh sb="4" eb="6">
      <t>カクニン</t>
    </rPh>
    <rPh sb="6" eb="8">
      <t>キボウ</t>
    </rPh>
    <rPh sb="8" eb="10">
      <t>ネンゲツ</t>
    </rPh>
    <rPh sb="10" eb="11">
      <t>ヒ</t>
    </rPh>
    <phoneticPr fontId="2"/>
  </si>
  <si>
    <t>７　検査希望年月日</t>
    <rPh sb="2" eb="4">
      <t>ケンサ</t>
    </rPh>
    <rPh sb="4" eb="6">
      <t>キボウ</t>
    </rPh>
    <rPh sb="6" eb="8">
      <t>ネンゲツ</t>
    </rPh>
    <rPh sb="8" eb="9">
      <t>ヒ</t>
    </rPh>
    <phoneticPr fontId="2"/>
  </si>
  <si>
    <t>今回検査数量</t>
    <rPh sb="0" eb="2">
      <t>コンカイ</t>
    </rPh>
    <rPh sb="2" eb="4">
      <t>ケンサ</t>
    </rPh>
    <rPh sb="4" eb="6">
      <t>スウリョウ</t>
    </rPh>
    <rPh sb="5" eb="6">
      <t>ケンスウ</t>
    </rPh>
    <phoneticPr fontId="2"/>
  </si>
  <si>
    <t>付けで契約を締結した次の工事について、富山市土木建築工事費</t>
    <phoneticPr fontId="4"/>
  </si>
  <si>
    <t>（注）工事担当課にて受付印を押印すること。</t>
    <rPh sb="3" eb="5">
      <t>コウジ</t>
    </rPh>
    <phoneticPr fontId="4"/>
  </si>
  <si>
    <t>（注）工事担当課にて受付印を押印すること。</t>
    <rPh sb="3" eb="5">
      <t>コウジ</t>
    </rPh>
    <phoneticPr fontId="4"/>
  </si>
  <si>
    <t>富山市　総曲輪　地内</t>
    <rPh sb="0" eb="3">
      <t>トヤマシ</t>
    </rPh>
    <rPh sb="4" eb="7">
      <t>ソウガワ</t>
    </rPh>
    <rPh sb="8" eb="9">
      <t>チ</t>
    </rPh>
    <rPh sb="9" eb="10">
      <t>ナイ</t>
    </rPh>
    <phoneticPr fontId="4"/>
  </si>
  <si>
    <t>選択</t>
    <rPh sb="0" eb="2">
      <t>センタク</t>
    </rPh>
    <phoneticPr fontId="4"/>
  </si>
  <si>
    <t>特殊な工法や材料の使用</t>
  </si>
  <si>
    <t>ＮＥＴＩＳ登録技術の積極的活用</t>
  </si>
  <si>
    <t>交通事故防止の工夫</t>
  </si>
  <si>
    <t>現場での地球環境への配慮</t>
  </si>
  <si>
    <t xml:space="preserve">周辺環境への配慮 </t>
  </si>
  <si>
    <t>現場環境の地域への調和</t>
  </si>
  <si>
    <t>地域住民とのコミュニケーション</t>
  </si>
  <si>
    <t>地域が主催するイベントへの積極的参加</t>
  </si>
  <si>
    <t>地域に密着した定期的な清掃活動等の実施</t>
  </si>
  <si>
    <t>創意工夫や技術力</t>
  </si>
  <si>
    <t>創意工夫や技術力</t>
    <phoneticPr fontId="4"/>
  </si>
  <si>
    <t>自ら立案実施した</t>
  </si>
  <si>
    <t>自ら立案実施した</t>
    <phoneticPr fontId="4"/>
  </si>
  <si>
    <t>地域社会や住民に</t>
    <rPh sb="5" eb="6">
      <t>ス</t>
    </rPh>
    <phoneticPr fontId="2"/>
  </si>
  <si>
    <t>対する貢献</t>
  </si>
  <si>
    <t>対する貢献</t>
    <phoneticPr fontId="4"/>
  </si>
  <si>
    <t>施工条件等への</t>
  </si>
  <si>
    <t>施工条件等への</t>
    <phoneticPr fontId="4"/>
  </si>
  <si>
    <t>対応</t>
  </si>
  <si>
    <t>対応</t>
    <phoneticPr fontId="4"/>
  </si>
  <si>
    <t>評価内容</t>
    <rPh sb="0" eb="1">
      <t>ヒョウ</t>
    </rPh>
    <rPh sb="1" eb="2">
      <t>アタイ</t>
    </rPh>
    <rPh sb="2" eb="3">
      <t>ウチ</t>
    </rPh>
    <rPh sb="3" eb="4">
      <t>カタチ</t>
    </rPh>
    <phoneticPr fontId="2"/>
  </si>
  <si>
    <t>積極的活用</t>
    <phoneticPr fontId="4"/>
  </si>
  <si>
    <t>施工規模が特殊な工事</t>
    <phoneticPr fontId="4"/>
  </si>
  <si>
    <t>複雑な形状の構造物</t>
    <phoneticPr fontId="4"/>
  </si>
  <si>
    <t>現道上での交通規制による影響</t>
    <phoneticPr fontId="4"/>
  </si>
  <si>
    <t>緊急時の対応が必要な工事</t>
    <phoneticPr fontId="4"/>
  </si>
  <si>
    <t>施工個所が広範囲にわたる工事</t>
    <phoneticPr fontId="4"/>
  </si>
  <si>
    <t>特殊な地盤条件への対応</t>
    <phoneticPr fontId="4"/>
  </si>
  <si>
    <t>急峻な地形及び土石流危険渓流内での工事</t>
    <phoneticPr fontId="4"/>
  </si>
  <si>
    <t>動植物等の自然環境の保全への配慮</t>
    <phoneticPr fontId="4"/>
  </si>
  <si>
    <t>１２か月を超える工期で事故なく完成し、作業条件により安全確保に苦慮した</t>
    <phoneticPr fontId="4"/>
  </si>
  <si>
    <t>工事</t>
    <phoneticPr fontId="4"/>
  </si>
  <si>
    <t>特殊な工法や材料の使用</t>
    <phoneticPr fontId="4"/>
  </si>
  <si>
    <t>施工</t>
    <phoneticPr fontId="4"/>
  </si>
  <si>
    <t>ＮＥＴＩＳ登録技術の積極的活用</t>
    <phoneticPr fontId="4"/>
  </si>
  <si>
    <t>品質管理の工夫（土工、コンクリート打設等）</t>
    <phoneticPr fontId="4"/>
  </si>
  <si>
    <t>二次製品等の使用材料の工夫</t>
    <phoneticPr fontId="4"/>
  </si>
  <si>
    <t>作業環境の改善</t>
    <phoneticPr fontId="4"/>
  </si>
  <si>
    <t>交通事故防止の工夫</t>
    <phoneticPr fontId="4"/>
  </si>
  <si>
    <t>現場での地球環境への配慮</t>
    <phoneticPr fontId="4"/>
  </si>
  <si>
    <t xml:space="preserve">周辺環境への配慮 </t>
    <phoneticPr fontId="4"/>
  </si>
  <si>
    <t>現場環境の地域への調和</t>
    <phoneticPr fontId="4"/>
  </si>
  <si>
    <t>地域住民とのコミュニケーション</t>
    <phoneticPr fontId="4"/>
  </si>
  <si>
    <t>地域が主催するイベントへの積極的参加</t>
    <phoneticPr fontId="4"/>
  </si>
  <si>
    <t>地域に密着した定期的な清掃活動等の実施</t>
    <phoneticPr fontId="4"/>
  </si>
  <si>
    <t>対象建物の規模が特殊な工事</t>
    <rPh sb="0" eb="2">
      <t>タイショウ</t>
    </rPh>
    <rPh sb="2" eb="4">
      <t>タテモノ</t>
    </rPh>
    <phoneticPr fontId="2"/>
  </si>
  <si>
    <t>対象建物の耐震レベルが高い工事</t>
    <rPh sb="0" eb="2">
      <t>タイショウ</t>
    </rPh>
    <rPh sb="2" eb="4">
      <t>タテモノ</t>
    </rPh>
    <rPh sb="5" eb="7">
      <t>タイシン</t>
    </rPh>
    <rPh sb="11" eb="12">
      <t>タカ</t>
    </rPh>
    <phoneticPr fontId="2"/>
  </si>
  <si>
    <t>対象建物の機能が特殊な工事</t>
    <rPh sb="5" eb="7">
      <t>キノウ</t>
    </rPh>
    <rPh sb="8" eb="10">
      <t>トクシュ</t>
    </rPh>
    <rPh sb="11" eb="13">
      <t>コウジ</t>
    </rPh>
    <phoneticPr fontId="2"/>
  </si>
  <si>
    <t>周辺水域環境に対する水質汚濁への配慮</t>
    <rPh sb="2" eb="4">
      <t>スイイキ</t>
    </rPh>
    <rPh sb="4" eb="6">
      <t>カンキョウ</t>
    </rPh>
    <rPh sb="10" eb="12">
      <t>スイシツ</t>
    </rPh>
    <rPh sb="12" eb="14">
      <t>オダク</t>
    </rPh>
    <phoneticPr fontId="2"/>
  </si>
  <si>
    <t>施工状況や施工条件に対応した工法が必要な工事</t>
  </si>
  <si>
    <t>湧水の発生等、地下水の影響が大きい工事</t>
  </si>
  <si>
    <t>軟弱地盤等、支持地盤の影響が大きい工事</t>
  </si>
  <si>
    <t>仮設工の工夫</t>
  </si>
  <si>
    <t>作業の安全性向上のための施工方法等の工夫</t>
  </si>
  <si>
    <t>品質管理の工夫（躯体工事等）</t>
  </si>
  <si>
    <t>品質記録方法の工夫</t>
  </si>
  <si>
    <t>様式３－１</t>
  </si>
  <si>
    <t>（宛先）監督員</t>
    <rPh sb="1" eb="3">
      <t>アテサキ</t>
    </rPh>
    <rPh sb="4" eb="5">
      <t>カン</t>
    </rPh>
    <rPh sb="5" eb="6">
      <t>ヨシ</t>
    </rPh>
    <rPh sb="6" eb="7">
      <t>イン</t>
    </rPh>
    <phoneticPr fontId="2"/>
  </si>
  <si>
    <t>工事特性・創意工夫・社会性等に関する実施状況報告書（土木工事）</t>
    <phoneticPr fontId="4"/>
  </si>
  <si>
    <t>工事名</t>
    <rPh sb="0" eb="1">
      <t>コウ</t>
    </rPh>
    <rPh sb="1" eb="2">
      <t>コト</t>
    </rPh>
    <rPh sb="2" eb="3">
      <t>メイ</t>
    </rPh>
    <phoneticPr fontId="2"/>
  </si>
  <si>
    <t>備　　　　考</t>
    <phoneticPr fontId="4"/>
  </si>
  <si>
    <t>１　該当する項目の□にチェックを入れてください。</t>
  </si>
  <si>
    <t>様式３－２</t>
    <phoneticPr fontId="4"/>
  </si>
  <si>
    <t>工事特性・創意工夫・社会性等に関する実施状況報告書（建築工事）</t>
    <rPh sb="26" eb="28">
      <t>ケンチク</t>
    </rPh>
    <phoneticPr fontId="4"/>
  </si>
  <si>
    <t>様式３－３</t>
  </si>
  <si>
    <t>工事特性・創意工夫・社会性等に関する実施状況（説明資料）</t>
    <rPh sb="0" eb="2">
      <t>コウジ</t>
    </rPh>
    <rPh sb="2" eb="4">
      <t>トクセイ</t>
    </rPh>
    <rPh sb="5" eb="7">
      <t>ソウイ</t>
    </rPh>
    <rPh sb="7" eb="9">
      <t>クフウ</t>
    </rPh>
    <rPh sb="10" eb="12">
      <t>シャカイ</t>
    </rPh>
    <rPh sb="12" eb="13">
      <t>セイ</t>
    </rPh>
    <rPh sb="13" eb="14">
      <t>トウ</t>
    </rPh>
    <rPh sb="15" eb="16">
      <t>カン</t>
    </rPh>
    <rPh sb="18" eb="20">
      <t>ジッシ</t>
    </rPh>
    <rPh sb="20" eb="22">
      <t>ジョウキョウ</t>
    </rPh>
    <rPh sb="23" eb="25">
      <t>セツメイ</t>
    </rPh>
    <rPh sb="25" eb="27">
      <t>シリョウ</t>
    </rPh>
    <phoneticPr fontId="2"/>
  </si>
  <si>
    <t>項　目</t>
    <rPh sb="0" eb="1">
      <t>コウ</t>
    </rPh>
    <rPh sb="2" eb="3">
      <t>メ</t>
    </rPh>
    <phoneticPr fontId="2"/>
  </si>
  <si>
    <t>提案内容</t>
    <rPh sb="0" eb="2">
      <t>テイアン</t>
    </rPh>
    <rPh sb="2" eb="4">
      <t>ナイヨウ</t>
    </rPh>
    <phoneticPr fontId="2"/>
  </si>
  <si>
    <t>（説明）</t>
    <phoneticPr fontId="4"/>
  </si>
  <si>
    <t>（添付図）</t>
  </si>
  <si>
    <t>○○建設・△△興業富山2号線道路改良工事共同企業体</t>
    <rPh sb="2" eb="4">
      <t>ケンセツ</t>
    </rPh>
    <rPh sb="7" eb="9">
      <t>コウギョウ</t>
    </rPh>
    <rPh sb="9" eb="11">
      <t>トヤマ</t>
    </rPh>
    <rPh sb="12" eb="14">
      <t>ゴウセン</t>
    </rPh>
    <rPh sb="14" eb="16">
      <t>ドウロ</t>
    </rPh>
    <rPh sb="16" eb="18">
      <t>カイリョウ</t>
    </rPh>
    <rPh sb="18" eb="20">
      <t>コウジ</t>
    </rPh>
    <phoneticPr fontId="4"/>
  </si>
  <si>
    <t>有</t>
    <rPh sb="0" eb="1">
      <t>アリ</t>
    </rPh>
    <phoneticPr fontId="4"/>
  </si>
  <si>
    <t>無</t>
    <rPh sb="0" eb="1">
      <t>ナシ</t>
    </rPh>
    <phoneticPr fontId="4"/>
  </si>
  <si>
    <t>工事写真帳</t>
    <phoneticPr fontId="2"/>
  </si>
  <si>
    <t>完成写真帳</t>
    <phoneticPr fontId="2"/>
  </si>
  <si>
    <t>一部完成写真帳</t>
    <phoneticPr fontId="2"/>
  </si>
  <si>
    <t>完成検査</t>
    <rPh sb="0" eb="1">
      <t>カン</t>
    </rPh>
    <rPh sb="1" eb="2">
      <t>ナリ</t>
    </rPh>
    <rPh sb="2" eb="4">
      <t>ケンサ</t>
    </rPh>
    <phoneticPr fontId="2"/>
  </si>
  <si>
    <t>一部完成検査</t>
    <rPh sb="0" eb="2">
      <t>イチブ</t>
    </rPh>
    <rPh sb="2" eb="4">
      <t>カンセイ</t>
    </rPh>
    <rPh sb="4" eb="6">
      <t>ケンサ</t>
    </rPh>
    <phoneticPr fontId="2"/>
  </si>
  <si>
    <t>既済部分(出来形)検査</t>
    <rPh sb="0" eb="2">
      <t>キサイ</t>
    </rPh>
    <rPh sb="2" eb="4">
      <t>ブブン</t>
    </rPh>
    <rPh sb="9" eb="11">
      <t>ケンサ</t>
    </rPh>
    <phoneticPr fontId="2"/>
  </si>
  <si>
    <t>中間検査</t>
    <rPh sb="0" eb="2">
      <t>チュウカン</t>
    </rPh>
    <rPh sb="2" eb="4">
      <t>ケンサ</t>
    </rPh>
    <phoneticPr fontId="2"/>
  </si>
  <si>
    <t>一部完成・既済部分(出来形)検査</t>
    <rPh sb="0" eb="2">
      <t>イチブ</t>
    </rPh>
    <rPh sb="2" eb="4">
      <t>カンセイ</t>
    </rPh>
    <rPh sb="5" eb="7">
      <t>キサイ</t>
    </rPh>
    <rPh sb="7" eb="9">
      <t>ブブン</t>
    </rPh>
    <rPh sb="14" eb="16">
      <t>ケンサ</t>
    </rPh>
    <phoneticPr fontId="2"/>
  </si>
  <si>
    <t>一部完成・中間検査</t>
    <rPh sb="0" eb="2">
      <t>イチブ</t>
    </rPh>
    <rPh sb="2" eb="4">
      <t>カンセイ</t>
    </rPh>
    <rPh sb="5" eb="7">
      <t>チュウカン</t>
    </rPh>
    <rPh sb="7" eb="9">
      <t>ケンサ</t>
    </rPh>
    <phoneticPr fontId="2"/>
  </si>
  <si>
    <t>既済部分(出来形)・中間検査</t>
    <rPh sb="0" eb="2">
      <t>キサイ</t>
    </rPh>
    <rPh sb="2" eb="4">
      <t>ブブン</t>
    </rPh>
    <rPh sb="10" eb="12">
      <t>チュウカン</t>
    </rPh>
    <rPh sb="12" eb="14">
      <t>ケンサ</t>
    </rPh>
    <phoneticPr fontId="2"/>
  </si>
  <si>
    <t>一部完成・既済部分(出来形)･中間検査</t>
    <rPh sb="5" eb="7">
      <t>キサイ</t>
    </rPh>
    <rPh sb="7" eb="9">
      <t>ブブン</t>
    </rPh>
    <rPh sb="15" eb="17">
      <t>チュウカン</t>
    </rPh>
    <rPh sb="17" eb="19">
      <t>ケンサ</t>
    </rPh>
    <phoneticPr fontId="2"/>
  </si>
  <si>
    <t>検査の種類</t>
    <rPh sb="0" eb="2">
      <t>ケンサ</t>
    </rPh>
    <rPh sb="3" eb="5">
      <t>シュルイ</t>
    </rPh>
    <phoneticPr fontId="2"/>
  </si>
  <si>
    <t>タイトル</t>
    <phoneticPr fontId="2"/>
  </si>
  <si>
    <t>　中 間 前 払 金 申 請 書</t>
  </si>
  <si>
    <t>　　 前 払 金 申 請 書</t>
  </si>
  <si>
    <t>一部完成･既済部分(出来形)検査</t>
    <rPh sb="0" eb="2">
      <t>イチブ</t>
    </rPh>
    <rPh sb="2" eb="4">
      <t>カンセイ</t>
    </rPh>
    <rPh sb="5" eb="7">
      <t>キサイ</t>
    </rPh>
    <rPh sb="7" eb="9">
      <t>ブブン</t>
    </rPh>
    <rPh sb="14" eb="16">
      <t>ケンサ</t>
    </rPh>
    <phoneticPr fontId="2"/>
  </si>
  <si>
    <t>一部完成･中間検査</t>
    <rPh sb="0" eb="2">
      <t>イチブ</t>
    </rPh>
    <rPh sb="2" eb="4">
      <t>カンセイ</t>
    </rPh>
    <rPh sb="5" eb="7">
      <t>チュウカン</t>
    </rPh>
    <rPh sb="7" eb="9">
      <t>ケンサ</t>
    </rPh>
    <phoneticPr fontId="2"/>
  </si>
  <si>
    <t>既済部分(出来形)･中間検査</t>
    <rPh sb="0" eb="2">
      <t>キサイ</t>
    </rPh>
    <rPh sb="2" eb="4">
      <t>ブブン</t>
    </rPh>
    <rPh sb="10" eb="12">
      <t>チュウカン</t>
    </rPh>
    <rPh sb="12" eb="14">
      <t>ケンサ</t>
    </rPh>
    <phoneticPr fontId="2"/>
  </si>
  <si>
    <t>一部完成･既済部分(出来形)･中間検査</t>
    <rPh sb="5" eb="7">
      <t>キサイ</t>
    </rPh>
    <rPh sb="7" eb="9">
      <t>ブブン</t>
    </rPh>
    <rPh sb="15" eb="17">
      <t>チュウカン</t>
    </rPh>
    <rPh sb="17" eb="19">
      <t>ケンサ</t>
    </rPh>
    <phoneticPr fontId="2"/>
  </si>
  <si>
    <t>請負金額</t>
    <rPh sb="0" eb="2">
      <t>ウケオイ</t>
    </rPh>
    <rPh sb="2" eb="4">
      <t>キンガク</t>
    </rPh>
    <phoneticPr fontId="4"/>
  </si>
  <si>
    <t>４ 請負金額</t>
    <rPh sb="2" eb="4">
      <t>ウケオイ</t>
    </rPh>
    <rPh sb="4" eb="6">
      <t>キンガク</t>
    </rPh>
    <phoneticPr fontId="4"/>
  </si>
  <si>
    <t>５　請 負 金 額</t>
    <rPh sb="2" eb="3">
      <t>ショウ</t>
    </rPh>
    <rPh sb="4" eb="5">
      <t>フ</t>
    </rPh>
    <rPh sb="6" eb="7">
      <t>キン</t>
    </rPh>
    <rPh sb="8" eb="9">
      <t>ガク</t>
    </rPh>
    <phoneticPr fontId="4"/>
  </si>
  <si>
    <t>３　請負金額</t>
    <rPh sb="4" eb="5">
      <t>キン</t>
    </rPh>
    <rPh sb="5" eb="6">
      <t>ガク</t>
    </rPh>
    <phoneticPr fontId="4"/>
  </si>
  <si>
    <t>３　請負金額</t>
    <rPh sb="4" eb="6">
      <t>キンガク</t>
    </rPh>
    <phoneticPr fontId="2"/>
  </si>
  <si>
    <t>請 負 金 額</t>
    <rPh sb="0" eb="1">
      <t>ショウ</t>
    </rPh>
    <rPh sb="2" eb="3">
      <t>フ</t>
    </rPh>
    <rPh sb="4" eb="5">
      <t>キン</t>
    </rPh>
    <rPh sb="6" eb="7">
      <t>ガク</t>
    </rPh>
    <phoneticPr fontId="4"/>
  </si>
  <si>
    <t>工事一部完成届</t>
  </si>
  <si>
    <t>次の工事が一部完成しましたので関係図書を添えてお届します。</t>
  </si>
  <si>
    <t>着工年月日</t>
    <rPh sb="0" eb="2">
      <t>チャッコウ</t>
    </rPh>
    <rPh sb="2" eb="5">
      <t>ネンガッピ</t>
    </rPh>
    <phoneticPr fontId="4"/>
  </si>
  <si>
    <t>一　　　部
完成年月日</t>
  </si>
  <si>
    <t>工 事 引 渡 書</t>
  </si>
  <si>
    <t>完成検査の合格を受けたので、次の工事を引き渡します。</t>
  </si>
  <si>
    <t>工 事 一 部 引 渡 書</t>
  </si>
  <si>
    <t>工事完成届</t>
  </si>
  <si>
    <t>次の工事が完成しましたので関係図書を添えてお届します。</t>
  </si>
  <si>
    <t>完成年月日</t>
    <phoneticPr fontId="4"/>
  </si>
  <si>
    <t>の前金払取扱規則第4条第1項の規定により、関係書類を添えて前払金を申請します。</t>
  </si>
  <si>
    <t>の前金払取扱規則第4条第2項の規定により、関係書類を添えて中間前払金を申請します。</t>
  </si>
  <si>
    <t>発注者（役職名）</t>
    <rPh sb="4" eb="6">
      <t>ヤクショク</t>
    </rPh>
    <rPh sb="6" eb="7">
      <t>メイ</t>
    </rPh>
    <phoneticPr fontId="4"/>
  </si>
  <si>
    <t>完成日･確認日</t>
    <rPh sb="0" eb="2">
      <t>カンセイ</t>
    </rPh>
    <rPh sb="2" eb="3">
      <t>ヒ</t>
    </rPh>
    <rPh sb="4" eb="7">
      <t>カクニンビ</t>
    </rPh>
    <phoneticPr fontId="4"/>
  </si>
  <si>
    <t>工事完成届</t>
    <rPh sb="0" eb="2">
      <t>コウジ</t>
    </rPh>
    <rPh sb="2" eb="4">
      <t>カンセイ</t>
    </rPh>
    <rPh sb="4" eb="5">
      <t>トドケ</t>
    </rPh>
    <phoneticPr fontId="2"/>
  </si>
  <si>
    <t>出来形管理図表</t>
    <rPh sb="0" eb="2">
      <t>デキ</t>
    </rPh>
    <rPh sb="2" eb="3">
      <t>カタ</t>
    </rPh>
    <rPh sb="3" eb="5">
      <t>カンリ</t>
    </rPh>
    <rPh sb="5" eb="6">
      <t>ズ</t>
    </rPh>
    <rPh sb="6" eb="7">
      <t>ヒョウ</t>
    </rPh>
    <phoneticPr fontId="2"/>
  </si>
  <si>
    <t>品質管理表</t>
    <rPh sb="0" eb="2">
      <t>ヒンシツ</t>
    </rPh>
    <rPh sb="2" eb="4">
      <t>カンリ</t>
    </rPh>
    <rPh sb="4" eb="5">
      <t>ヒョウ</t>
    </rPh>
    <phoneticPr fontId="2"/>
  </si>
  <si>
    <t>工事写真綴</t>
    <rPh sb="0" eb="2">
      <t>コウジ</t>
    </rPh>
    <rPh sb="2" eb="4">
      <t>シャシン</t>
    </rPh>
    <rPh sb="4" eb="5">
      <t>ツヅ</t>
    </rPh>
    <phoneticPr fontId="2"/>
  </si>
  <si>
    <t>完成日</t>
    <rPh sb="0" eb="2">
      <t>カンセイ</t>
    </rPh>
    <rPh sb="2" eb="3">
      <t>ビ</t>
    </rPh>
    <phoneticPr fontId="4"/>
  </si>
  <si>
    <t>（注）工事担当課にて受付印を押印のこと</t>
    <rPh sb="1" eb="2">
      <t>チュウ</t>
    </rPh>
    <rPh sb="3" eb="5">
      <t>コウジ</t>
    </rPh>
    <rPh sb="5" eb="7">
      <t>タントウ</t>
    </rPh>
    <rPh sb="7" eb="8">
      <t>カ</t>
    </rPh>
    <rPh sb="10" eb="12">
      <t>ウケツケ</t>
    </rPh>
    <rPh sb="12" eb="13">
      <t>イン</t>
    </rPh>
    <rPh sb="14" eb="15">
      <t>オ</t>
    </rPh>
    <rPh sb="15" eb="16">
      <t>イン</t>
    </rPh>
    <phoneticPr fontId="2"/>
  </si>
  <si>
    <t>受注者 　住所</t>
    <rPh sb="0" eb="3">
      <t>ジュチュウシャ</t>
    </rPh>
    <rPh sb="5" eb="7">
      <t>ジュウショ</t>
    </rPh>
    <phoneticPr fontId="4"/>
  </si>
  <si>
    <t>　　　　 氏名　</t>
    <rPh sb="5" eb="7">
      <t>シメイ</t>
    </rPh>
    <phoneticPr fontId="4"/>
  </si>
  <si>
    <t>契約工期　　自</t>
    <rPh sb="0" eb="2">
      <t>ケイヤク</t>
    </rPh>
    <rPh sb="2" eb="3">
      <t>タクミ</t>
    </rPh>
    <rPh sb="3" eb="4">
      <t>キ</t>
    </rPh>
    <rPh sb="6" eb="7">
      <t>ジ</t>
    </rPh>
    <phoneticPr fontId="4"/>
  </si>
  <si>
    <t>　　　　　　至</t>
    <rPh sb="6" eb="7">
      <t>イタル</t>
    </rPh>
    <phoneticPr fontId="4"/>
  </si>
  <si>
    <t>　主任技術者</t>
    <rPh sb="1" eb="3">
      <t>シュニン</t>
    </rPh>
    <rPh sb="3" eb="5">
      <t>ギジュツ</t>
    </rPh>
    <rPh sb="5" eb="6">
      <t>シャ</t>
    </rPh>
    <phoneticPr fontId="4"/>
  </si>
  <si>
    <t>　監理技術者</t>
    <rPh sb="1" eb="3">
      <t>カンリ</t>
    </rPh>
    <rPh sb="3" eb="5">
      <t>ギジュツ</t>
    </rPh>
    <rPh sb="5" eb="6">
      <t>シャ</t>
    </rPh>
    <phoneticPr fontId="4"/>
  </si>
  <si>
    <t>　現場代理人</t>
    <rPh sb="1" eb="3">
      <t>ゲンバ</t>
    </rPh>
    <rPh sb="3" eb="6">
      <t>ダイリニン</t>
    </rPh>
    <phoneticPr fontId="4"/>
  </si>
  <si>
    <t>試験成績報告書</t>
    <phoneticPr fontId="4"/>
  </si>
  <si>
    <t>マニフェスト集計表</t>
    <phoneticPr fontId="4"/>
  </si>
  <si>
    <t>工 事 名</t>
    <rPh sb="0" eb="1">
      <t>コウ</t>
    </rPh>
    <rPh sb="2" eb="3">
      <t>コト</t>
    </rPh>
    <rPh sb="4" eb="5">
      <t>メイ</t>
    </rPh>
    <phoneticPr fontId="5"/>
  </si>
  <si>
    <t>受 注 者</t>
    <rPh sb="0" eb="1">
      <t>ジュ</t>
    </rPh>
    <rPh sb="2" eb="3">
      <t>チュウ</t>
    </rPh>
    <rPh sb="4" eb="5">
      <t>シャ</t>
    </rPh>
    <phoneticPr fontId="5"/>
  </si>
  <si>
    <t>産業廃棄物種別</t>
    <rPh sb="0" eb="2">
      <t>サンギョウ</t>
    </rPh>
    <rPh sb="2" eb="5">
      <t>ハイキブツ</t>
    </rPh>
    <rPh sb="5" eb="7">
      <t>シュベツ</t>
    </rPh>
    <phoneticPr fontId="5"/>
  </si>
  <si>
    <t>備考</t>
    <rPh sb="0" eb="2">
      <t>ビコウ</t>
    </rPh>
    <phoneticPr fontId="5"/>
  </si>
  <si>
    <t>番号</t>
    <rPh sb="0" eb="2">
      <t>バンゴウ</t>
    </rPh>
    <phoneticPr fontId="5"/>
  </si>
  <si>
    <t>混合</t>
    <rPh sb="0" eb="2">
      <t>コンゴウ</t>
    </rPh>
    <phoneticPr fontId="5"/>
  </si>
  <si>
    <t>No.</t>
    <phoneticPr fontId="4"/>
  </si>
  <si>
    <t>積載限度</t>
    <rPh sb="0" eb="2">
      <t>セキサイ</t>
    </rPh>
    <rPh sb="2" eb="4">
      <t>ゲンド</t>
    </rPh>
    <phoneticPr fontId="5"/>
  </si>
  <si>
    <t>(t)</t>
    <phoneticPr fontId="4"/>
  </si>
  <si>
    <t>ｺﾝｸﾘｰﾄがら</t>
    <phoneticPr fontId="4"/>
  </si>
  <si>
    <t>ｱｽﾌｧﾙﾄがら</t>
    <phoneticPr fontId="4"/>
  </si>
  <si>
    <t>記入例</t>
    <rPh sb="0" eb="2">
      <t>キニュウ</t>
    </rPh>
    <rPh sb="2" eb="3">
      <t>レイ</t>
    </rPh>
    <phoneticPr fontId="4"/>
  </si>
  <si>
    <t>(m3)</t>
    <phoneticPr fontId="4"/>
  </si>
  <si>
    <t>金属くず</t>
    <rPh sb="0" eb="2">
      <t>キンゾク</t>
    </rPh>
    <phoneticPr fontId="5"/>
  </si>
  <si>
    <t>ﾏﾆﾌｪｽﾄ番号</t>
    <rPh sb="6" eb="8">
      <t>バンゴウ</t>
    </rPh>
    <phoneticPr fontId="4"/>
  </si>
  <si>
    <t xml:space="preserve">   .   .</t>
    <phoneticPr fontId="4"/>
  </si>
  <si>
    <t>排出年月日</t>
    <phoneticPr fontId="4"/>
  </si>
  <si>
    <t>両</t>
    <phoneticPr fontId="4"/>
  </si>
  <si>
    <t>車</t>
    <phoneticPr fontId="4"/>
  </si>
  <si>
    <t>木くず</t>
    <rPh sb="0" eb="1">
      <t>キ</t>
    </rPh>
    <phoneticPr fontId="5"/>
  </si>
  <si>
    <t>00123456789</t>
    <phoneticPr fontId="4"/>
  </si>
  <si>
    <t>　　処分業者名</t>
    <rPh sb="2" eb="4">
      <t>ショブン</t>
    </rPh>
    <rPh sb="4" eb="6">
      <t>ギョウシャ</t>
    </rPh>
    <rPh sb="6" eb="7">
      <t>メイ</t>
    </rPh>
    <phoneticPr fontId="5"/>
  </si>
  <si>
    <t>　　運搬業者名</t>
    <rPh sb="2" eb="4">
      <t>ウンパン</t>
    </rPh>
    <rPh sb="4" eb="6">
      <t>ギョウシャ</t>
    </rPh>
    <rPh sb="6" eb="7">
      <t>メイ</t>
    </rPh>
    <phoneticPr fontId="5"/>
  </si>
  <si>
    <t>　合　計</t>
    <rPh sb="1" eb="2">
      <t>ゴウ</t>
    </rPh>
    <rPh sb="3" eb="4">
      <t>ケイ</t>
    </rPh>
    <phoneticPr fontId="5"/>
  </si>
  <si>
    <t>　設計値</t>
    <phoneticPr fontId="4"/>
  </si>
  <si>
    <t>設計値との差</t>
    <phoneticPr fontId="4"/>
  </si>
  <si>
    <t>※廃棄物の種類ごとに業者名を記入のこと（複数の場合はもれなく記入）</t>
  </si>
  <si>
    <t>契約日</t>
    <rPh sb="0" eb="2">
      <t>ケイヤク</t>
    </rPh>
    <rPh sb="2" eb="3">
      <t>ヒ</t>
    </rPh>
    <phoneticPr fontId="4"/>
  </si>
  <si>
    <t>様式第17号（第3条第2項関係）</t>
    <rPh sb="0" eb="2">
      <t>ヨウシキ</t>
    </rPh>
    <rPh sb="2" eb="3">
      <t>ダイ</t>
    </rPh>
    <rPh sb="5" eb="6">
      <t>ゴウ</t>
    </rPh>
    <rPh sb="7" eb="8">
      <t>ダイ</t>
    </rPh>
    <rPh sb="9" eb="10">
      <t>ジョウ</t>
    </rPh>
    <rPh sb="10" eb="11">
      <t>ダイ</t>
    </rPh>
    <rPh sb="12" eb="13">
      <t>コウ</t>
    </rPh>
    <rPh sb="13" eb="15">
      <t>カンケイ</t>
    </rPh>
    <phoneticPr fontId="2"/>
  </si>
  <si>
    <t>（宛先）工事検査員</t>
    <phoneticPr fontId="4"/>
  </si>
  <si>
    <t xml:space="preserve">受注者 </t>
    <rPh sb="0" eb="3">
      <t>ジュチュウシャ</t>
    </rPh>
    <phoneticPr fontId="4"/>
  </si>
  <si>
    <t>工事場所</t>
    <rPh sb="0" eb="1">
      <t>コウ</t>
    </rPh>
    <rPh sb="1" eb="2">
      <t>コト</t>
    </rPh>
    <rPh sb="2" eb="3">
      <t>バ</t>
    </rPh>
    <rPh sb="3" eb="4">
      <t>ショ</t>
    </rPh>
    <phoneticPr fontId="2"/>
  </si>
  <si>
    <t>修補の箇所及び修補内容</t>
    <phoneticPr fontId="4"/>
  </si>
  <si>
    <t>修補期限</t>
    <phoneticPr fontId="4"/>
  </si>
  <si>
    <t>　　　　年　　月　　日</t>
  </si>
  <si>
    <t>　　　　年　　月　　日</t>
    <phoneticPr fontId="4"/>
  </si>
  <si>
    <t>　検査の結果、修補の指示があった次の事項について、着手します。</t>
    <phoneticPr fontId="4"/>
  </si>
  <si>
    <t>　　　　　　　　指　示　事　項</t>
    <phoneticPr fontId="4"/>
  </si>
  <si>
    <t>修補期限</t>
    <phoneticPr fontId="2"/>
  </si>
  <si>
    <t>修補完了日</t>
    <rPh sb="0" eb="2">
      <t>シュウホ</t>
    </rPh>
    <rPh sb="2" eb="5">
      <t>カンリョウビ</t>
    </rPh>
    <phoneticPr fontId="2"/>
  </si>
  <si>
    <t>様式第18号（第3条第2項関係）</t>
    <rPh sb="0" eb="2">
      <t>ヨウシキ</t>
    </rPh>
    <rPh sb="2" eb="3">
      <t>ダイ</t>
    </rPh>
    <rPh sb="5" eb="6">
      <t>ゴウ</t>
    </rPh>
    <rPh sb="7" eb="8">
      <t>ダイ</t>
    </rPh>
    <rPh sb="9" eb="10">
      <t>ジョウ</t>
    </rPh>
    <rPh sb="10" eb="11">
      <t>ダイ</t>
    </rPh>
    <rPh sb="12" eb="13">
      <t>コウ</t>
    </rPh>
    <rPh sb="13" eb="15">
      <t>カンケイ</t>
    </rPh>
    <phoneticPr fontId="2"/>
  </si>
  <si>
    <t>　次のとおり、修補工事が完了しましたので届け出ます。</t>
  </si>
  <si>
    <t>修　補　工　事　工　法　協　議　書</t>
    <phoneticPr fontId="4"/>
  </si>
  <si>
    <t>　検査の結果、修補が必要とされた次の工事について、修補工事工法を協議します。</t>
    <phoneticPr fontId="4"/>
  </si>
  <si>
    <t>様式第20号（第3条第3項関係）</t>
    <rPh sb="0" eb="2">
      <t>ヨウシキ</t>
    </rPh>
    <rPh sb="2" eb="3">
      <t>ダイ</t>
    </rPh>
    <rPh sb="5" eb="6">
      <t>ゴウ</t>
    </rPh>
    <rPh sb="7" eb="8">
      <t>ダイ</t>
    </rPh>
    <rPh sb="9" eb="10">
      <t>ジョウ</t>
    </rPh>
    <rPh sb="10" eb="11">
      <t>ダイ</t>
    </rPh>
    <rPh sb="12" eb="13">
      <t>コウ</t>
    </rPh>
    <rPh sb="13" eb="15">
      <t>カンケイ</t>
    </rPh>
    <phoneticPr fontId="2"/>
  </si>
  <si>
    <t>契約工期</t>
    <rPh sb="0" eb="2">
      <t>ケイヤク</t>
    </rPh>
    <rPh sb="2" eb="4">
      <t>コウキ</t>
    </rPh>
    <phoneticPr fontId="2"/>
  </si>
  <si>
    <t>請負金額</t>
    <rPh sb="0" eb="2">
      <t>ウケオイ</t>
    </rPh>
    <rPh sb="2" eb="4">
      <t>キンガク</t>
    </rPh>
    <phoneticPr fontId="2"/>
  </si>
  <si>
    <t>検査年月日</t>
    <rPh sb="0" eb="2">
      <t>ケンサ</t>
    </rPh>
    <rPh sb="2" eb="5">
      <t>ネンガッピ</t>
    </rPh>
    <phoneticPr fontId="2"/>
  </si>
  <si>
    <t>検査員氏名</t>
    <rPh sb="0" eb="2">
      <t>ケンサ</t>
    </rPh>
    <rPh sb="2" eb="3">
      <t>イン</t>
    </rPh>
    <rPh sb="3" eb="5">
      <t>シメイ</t>
    </rPh>
    <phoneticPr fontId="2"/>
  </si>
  <si>
    <t>監督員氏名</t>
    <rPh sb="0" eb="3">
      <t>カントクイン</t>
    </rPh>
    <rPh sb="3" eb="5">
      <t>シメイ</t>
    </rPh>
    <phoneticPr fontId="2"/>
  </si>
  <si>
    <t>検査員の指摘内容</t>
    <rPh sb="0" eb="2">
      <t>ケンサ</t>
    </rPh>
    <rPh sb="2" eb="3">
      <t>イン</t>
    </rPh>
    <rPh sb="4" eb="6">
      <t>シテキ</t>
    </rPh>
    <rPh sb="6" eb="8">
      <t>ナイヨウ</t>
    </rPh>
    <phoneticPr fontId="2"/>
  </si>
  <si>
    <t>別紙のとおり</t>
  </si>
  <si>
    <t>修補工事工法</t>
    <phoneticPr fontId="2"/>
  </si>
  <si>
    <t>（宛先）</t>
    <phoneticPr fontId="4"/>
  </si>
  <si>
    <t>令和 　年 　月 　日</t>
  </si>
  <si>
    <t>　まで</t>
    <phoneticPr fontId="4"/>
  </si>
  <si>
    <t>●●●●課長</t>
    <rPh sb="4" eb="6">
      <t>カチョウ</t>
    </rPh>
    <phoneticPr fontId="4"/>
  </si>
  <si>
    <t>別紙（様式第19号 工事修補検討指示書）のとおり</t>
    <rPh sb="0" eb="2">
      <t>ベッシ</t>
    </rPh>
    <rPh sb="3" eb="5">
      <t>ヨウシキ</t>
    </rPh>
    <rPh sb="5" eb="6">
      <t>ダイ</t>
    </rPh>
    <rPh sb="8" eb="9">
      <t>ゴウ</t>
    </rPh>
    <rPh sb="10" eb="12">
      <t>コウジ</t>
    </rPh>
    <rPh sb="12" eb="13">
      <t>シュウ</t>
    </rPh>
    <rPh sb="13" eb="14">
      <t>ホ</t>
    </rPh>
    <rPh sb="14" eb="16">
      <t>ケントウ</t>
    </rPh>
    <rPh sb="16" eb="18">
      <t>シジ</t>
    </rPh>
    <rPh sb="18" eb="19">
      <t>ショ</t>
    </rPh>
    <phoneticPr fontId="2"/>
  </si>
  <si>
    <t>様式第23号（第3条第3項関係）</t>
    <rPh sb="0" eb="2">
      <t>ヨウシキ</t>
    </rPh>
    <rPh sb="2" eb="3">
      <t>ダイ</t>
    </rPh>
    <rPh sb="5" eb="6">
      <t>ゴウ</t>
    </rPh>
    <rPh sb="7" eb="8">
      <t>ダイ</t>
    </rPh>
    <rPh sb="9" eb="10">
      <t>ジョウ</t>
    </rPh>
    <rPh sb="10" eb="11">
      <t>ダイ</t>
    </rPh>
    <rPh sb="12" eb="13">
      <t>コウ</t>
    </rPh>
    <rPh sb="13" eb="15">
      <t>カンケイ</t>
    </rPh>
    <phoneticPr fontId="2"/>
  </si>
  <si>
    <t>　検査の結果、修補の請求があった次の事項について、着手します。</t>
    <rPh sb="10" eb="12">
      <t>セイキュウ</t>
    </rPh>
    <phoneticPr fontId="4"/>
  </si>
  <si>
    <t>　　　　　　　　請　求　事　項</t>
    <rPh sb="8" eb="9">
      <t>ショウ</t>
    </rPh>
    <rPh sb="10" eb="11">
      <t>モトム</t>
    </rPh>
    <phoneticPr fontId="4"/>
  </si>
  <si>
    <t>（宛先）</t>
    <phoneticPr fontId="4"/>
  </si>
  <si>
    <t>　工　事　修　補　着　手　届</t>
    <phoneticPr fontId="4"/>
  </si>
  <si>
    <t>　工　事　修　補　着　手　届</t>
    <phoneticPr fontId="4"/>
  </si>
  <si>
    <t>　修　補　工　事　完　了　届</t>
    <phoneticPr fontId="4"/>
  </si>
  <si>
    <t>様式第24号（第3条第3項関係）</t>
    <rPh sb="0" eb="2">
      <t>ヨウシキ</t>
    </rPh>
    <rPh sb="2" eb="3">
      <t>ダイ</t>
    </rPh>
    <rPh sb="5" eb="6">
      <t>ゴウ</t>
    </rPh>
    <rPh sb="7" eb="8">
      <t>ダイ</t>
    </rPh>
    <rPh sb="9" eb="10">
      <t>ジョウ</t>
    </rPh>
    <rPh sb="10" eb="11">
      <t>ダイ</t>
    </rPh>
    <rPh sb="12" eb="13">
      <t>コウ</t>
    </rPh>
    <rPh sb="13" eb="15">
      <t>カンケイ</t>
    </rPh>
    <phoneticPr fontId="2"/>
  </si>
  <si>
    <t>JVの場合は「○○共同企業体」
切りの良いところでの改行可</t>
    <rPh sb="16" eb="17">
      <t>キ</t>
    </rPh>
    <rPh sb="28" eb="29">
      <t>カ</t>
    </rPh>
    <phoneticPr fontId="4"/>
  </si>
  <si>
    <t>フレックス方式の場合は全体工期</t>
    <rPh sb="5" eb="7">
      <t>ホウシキ</t>
    </rPh>
    <phoneticPr fontId="4"/>
  </si>
  <si>
    <t>フレックス方式の場合のみ使用</t>
    <rPh sb="5" eb="7">
      <t>ホウシキ</t>
    </rPh>
    <phoneticPr fontId="4"/>
  </si>
  <si>
    <t>(</t>
    <phoneticPr fontId="4"/>
  </si>
  <si>
    <t>)</t>
    <phoneticPr fontId="4"/>
  </si>
  <si>
    <t>（ 1 ／　　）</t>
    <phoneticPr fontId="4"/>
  </si>
  <si>
    <t>（ 2 ／　　）</t>
    <phoneticPr fontId="4"/>
  </si>
  <si>
    <t>1. 一次下請について記入すること。</t>
    <phoneticPr fontId="4"/>
  </si>
  <si>
    <t>m2</t>
    <phoneticPr fontId="4"/>
  </si>
  <si>
    <t>(自)</t>
    <rPh sb="1" eb="2">
      <t>ジ</t>
    </rPh>
    <phoneticPr fontId="4"/>
  </si>
  <si>
    <t>(至)</t>
    <rPh sb="1" eb="2">
      <t>イタル</t>
    </rPh>
    <phoneticPr fontId="4"/>
  </si>
  <si>
    <t>契約工期</t>
    <rPh sb="0" eb="2">
      <t>ケイヤク</t>
    </rPh>
    <rPh sb="2" eb="4">
      <t>コウキ</t>
    </rPh>
    <phoneticPr fontId="4"/>
  </si>
  <si>
    <t>実工期</t>
    <rPh sb="0" eb="1">
      <t>ジツ</t>
    </rPh>
    <rPh sb="1" eb="3">
      <t>コウキ</t>
    </rPh>
    <phoneticPr fontId="4"/>
  </si>
  <si>
    <t>代表者職氏名</t>
    <rPh sb="0" eb="3">
      <t>ダイヒョウシャ</t>
    </rPh>
    <rPh sb="3" eb="4">
      <t>ショク</t>
    </rPh>
    <rPh sb="4" eb="5">
      <t>シ</t>
    </rPh>
    <rPh sb="5" eb="6">
      <t>メイ</t>
    </rPh>
    <phoneticPr fontId="4"/>
  </si>
  <si>
    <t>　各シートが連動して変更されます（工事打合せ簿を除く）</t>
    <rPh sb="17" eb="19">
      <t>コウジ</t>
    </rPh>
    <rPh sb="19" eb="21">
      <t>ウチアワ</t>
    </rPh>
    <rPh sb="22" eb="23">
      <t>ボ</t>
    </rPh>
    <rPh sb="24" eb="25">
      <t>ノゾ</t>
    </rPh>
    <phoneticPr fontId="4"/>
  </si>
  <si>
    <t>【注意事項】</t>
    <rPh sb="1" eb="2">
      <t>チュウ</t>
    </rPh>
    <rPh sb="2" eb="3">
      <t>イ</t>
    </rPh>
    <rPh sb="3" eb="4">
      <t>コト</t>
    </rPh>
    <rPh sb="4" eb="5">
      <t>コウ</t>
    </rPh>
    <phoneticPr fontId="4"/>
  </si>
  <si>
    <t>※各決裁欄の職名を変更する場合は、ここを書き換えてください。</t>
    <rPh sb="1" eb="2">
      <t>カク</t>
    </rPh>
    <rPh sb="2" eb="4">
      <t>ケッサイ</t>
    </rPh>
    <rPh sb="4" eb="5">
      <t>ラン</t>
    </rPh>
    <rPh sb="6" eb="8">
      <t>ショクメイ</t>
    </rPh>
    <rPh sb="9" eb="11">
      <t>ヘンコウ</t>
    </rPh>
    <rPh sb="13" eb="15">
      <t>バアイ</t>
    </rPh>
    <rPh sb="20" eb="21">
      <t>カ</t>
    </rPh>
    <rPh sb="22" eb="23">
      <t>カ</t>
    </rPh>
    <phoneticPr fontId="4"/>
  </si>
  <si>
    <t>会社名（正式名称）</t>
    <rPh sb="0" eb="1">
      <t>カイ</t>
    </rPh>
    <rPh sb="1" eb="3">
      <t>シャメイ</t>
    </rPh>
    <rPh sb="4" eb="6">
      <t>セイシキ</t>
    </rPh>
    <rPh sb="6" eb="8">
      <t>メイショウ</t>
    </rPh>
    <phoneticPr fontId="4"/>
  </si>
  <si>
    <t>会社名（略称）</t>
    <rPh sb="0" eb="1">
      <t>カイ</t>
    </rPh>
    <rPh sb="1" eb="3">
      <t>シャメイ</t>
    </rPh>
    <rPh sb="4" eb="5">
      <t>リャク</t>
    </rPh>
    <phoneticPr fontId="4"/>
  </si>
  <si>
    <t>※セル内での改行は「Alt＋Enter」</t>
    <phoneticPr fontId="4"/>
  </si>
  <si>
    <t>出来形管理図表</t>
    <phoneticPr fontId="4"/>
  </si>
  <si>
    <t>・入力表の入力欄に必要事項を記入すれば、各提出書類に連動して記入されます。</t>
    <rPh sb="1" eb="3">
      <t>ニュウリョク</t>
    </rPh>
    <rPh sb="3" eb="4">
      <t>ヒョウ</t>
    </rPh>
    <rPh sb="5" eb="7">
      <t>ニュウリョク</t>
    </rPh>
    <rPh sb="7" eb="8">
      <t>ラン</t>
    </rPh>
    <rPh sb="9" eb="11">
      <t>ヒツヨウ</t>
    </rPh>
    <rPh sb="11" eb="13">
      <t>ジコウ</t>
    </rPh>
    <rPh sb="14" eb="16">
      <t>キニュウ</t>
    </rPh>
    <rPh sb="20" eb="21">
      <t>カク</t>
    </rPh>
    <rPh sb="21" eb="23">
      <t>テイシュツ</t>
    </rPh>
    <rPh sb="23" eb="25">
      <t>ショルイ</t>
    </rPh>
    <rPh sb="26" eb="28">
      <t>レンドウ</t>
    </rPh>
    <phoneticPr fontId="4"/>
  </si>
  <si>
    <t>・上のリンクをクリックすると各シートに移動します</t>
    <rPh sb="1" eb="2">
      <t>ウエ</t>
    </rPh>
    <rPh sb="14" eb="15">
      <t>カク</t>
    </rPh>
    <rPh sb="19" eb="21">
      <t>イドウ</t>
    </rPh>
    <phoneticPr fontId="4"/>
  </si>
  <si>
    <t>名前ボックスの「▼」をクリック</t>
    <rPh sb="0" eb="2">
      <t>ナマエ</t>
    </rPh>
    <phoneticPr fontId="4"/>
  </si>
  <si>
    <t>「シート一覧」をクリック</t>
    <rPh sb="4" eb="6">
      <t>イチラン</t>
    </rPh>
    <phoneticPr fontId="4"/>
  </si>
  <si>
    <t>⇒</t>
    <phoneticPr fontId="4"/>
  </si>
  <si>
    <t>※各シートからシート一覧に戻る</t>
    <rPh sb="1" eb="2">
      <t>カク</t>
    </rPh>
    <rPh sb="10" eb="12">
      <t>イチラン</t>
    </rPh>
    <rPh sb="13" eb="14">
      <t>モド</t>
    </rPh>
    <phoneticPr fontId="4"/>
  </si>
  <si>
    <t>(m3)</t>
  </si>
  <si>
    <t>配置技術者等
の名称</t>
    <rPh sb="8" eb="10">
      <t>メイショウ</t>
    </rPh>
    <phoneticPr fontId="4"/>
  </si>
  <si>
    <t>会社名
※１</t>
    <phoneticPr fontId="4"/>
  </si>
  <si>
    <t>法令による技術者資格の名称
※２</t>
    <phoneticPr fontId="4"/>
  </si>
  <si>
    <t>備考
※３</t>
    <phoneticPr fontId="4"/>
  </si>
  <si>
    <t>記入欄</t>
    <rPh sb="0" eb="2">
      <t>キニュウ</t>
    </rPh>
    <rPh sb="2" eb="3">
      <t>ラン</t>
    </rPh>
    <phoneticPr fontId="4"/>
  </si>
  <si>
    <t>□工事特性</t>
    <rPh sb="1" eb="3">
      <t>コウジ</t>
    </rPh>
    <rPh sb="3" eb="5">
      <t>トクセイ</t>
    </rPh>
    <phoneticPr fontId="2"/>
  </si>
  <si>
    <t>□創意工夫</t>
    <phoneticPr fontId="4"/>
  </si>
  <si>
    <t>□社会性等</t>
    <phoneticPr fontId="4"/>
  </si>
  <si>
    <t>項目</t>
    <phoneticPr fontId="4"/>
  </si>
  <si>
    <t>□構造物の特殊性</t>
    <rPh sb="1" eb="3">
      <t>コウゾウ</t>
    </rPh>
    <rPh sb="3" eb="4">
      <t>ブツ</t>
    </rPh>
    <rPh sb="5" eb="8">
      <t>トクシュセイ</t>
    </rPh>
    <phoneticPr fontId="2"/>
  </si>
  <si>
    <t>□都市部等の作業</t>
    <phoneticPr fontId="4"/>
  </si>
  <si>
    <t>　環境、社会条件等</t>
    <phoneticPr fontId="4"/>
  </si>
  <si>
    <t>　条件</t>
    <phoneticPr fontId="4"/>
  </si>
  <si>
    <t>□長期工事における</t>
    <phoneticPr fontId="4"/>
  </si>
  <si>
    <t>　安全確保</t>
    <phoneticPr fontId="4"/>
  </si>
  <si>
    <t>□その他</t>
    <rPh sb="3" eb="4">
      <t>タ</t>
    </rPh>
    <phoneticPr fontId="2"/>
  </si>
  <si>
    <t>□施工関係</t>
    <rPh sb="1" eb="3">
      <t>セコウ</t>
    </rPh>
    <rPh sb="3" eb="5">
      <t>カンケイ</t>
    </rPh>
    <phoneticPr fontId="2"/>
  </si>
  <si>
    <t>□施工管理関係</t>
    <rPh sb="1" eb="3">
      <t>セコウ</t>
    </rPh>
    <rPh sb="3" eb="5">
      <t>カンリ</t>
    </rPh>
    <rPh sb="5" eb="7">
      <t>カンケイ</t>
    </rPh>
    <phoneticPr fontId="2"/>
  </si>
  <si>
    <t>□新技術活用</t>
    <phoneticPr fontId="4"/>
  </si>
  <si>
    <t>□品質関係</t>
    <rPh sb="1" eb="3">
      <t>ヒンシツ</t>
    </rPh>
    <rPh sb="3" eb="5">
      <t>カンケイ</t>
    </rPh>
    <phoneticPr fontId="2"/>
  </si>
  <si>
    <t>□安全衛生関係</t>
    <rPh sb="1" eb="3">
      <t>アンゼン</t>
    </rPh>
    <rPh sb="3" eb="5">
      <t>エイセイ</t>
    </rPh>
    <rPh sb="5" eb="7">
      <t>カンケイ</t>
    </rPh>
    <phoneticPr fontId="2"/>
  </si>
  <si>
    <t>□地域への貢献等</t>
    <phoneticPr fontId="4"/>
  </si>
  <si>
    <t>□建築の特殊性</t>
    <rPh sb="1" eb="3">
      <t>ケンチク</t>
    </rPh>
    <rPh sb="4" eb="7">
      <t>トクシュセイ</t>
    </rPh>
    <phoneticPr fontId="2"/>
  </si>
  <si>
    <t>　環境、社会条件等</t>
    <phoneticPr fontId="4"/>
  </si>
  <si>
    <t>一部完成検査の合格を受けたので、次の工事の一部を</t>
    <phoneticPr fontId="4"/>
  </si>
  <si>
    <t>引き渡します。</t>
    <phoneticPr fontId="4"/>
  </si>
  <si>
    <t>・各書式は標準の様式になっておりますので、それぞれ使いやすいように変更してください。（特に、工事工程表や管理図関係など）</t>
    <rPh sb="1" eb="2">
      <t>カク</t>
    </rPh>
    <rPh sb="2" eb="4">
      <t>ショシキ</t>
    </rPh>
    <rPh sb="5" eb="7">
      <t>ヒョウジュン</t>
    </rPh>
    <rPh sb="8" eb="10">
      <t>ヨウシキ</t>
    </rPh>
    <rPh sb="25" eb="26">
      <t>ツカ</t>
    </rPh>
    <rPh sb="33" eb="35">
      <t>ヘンコウ</t>
    </rPh>
    <phoneticPr fontId="4"/>
  </si>
  <si>
    <t>婦中　和馬</t>
    <phoneticPr fontId="4"/>
  </si>
  <si>
    <t>※工事担当課の受付印を押印すること。</t>
    <phoneticPr fontId="4"/>
  </si>
  <si>
    <t>UCL</t>
  </si>
  <si>
    <t>CL</t>
  </si>
  <si>
    <t>LCL</t>
    <phoneticPr fontId="4"/>
  </si>
  <si>
    <t>JVの場合は代表会社も記入</t>
    <rPh sb="6" eb="8">
      <t>ダイヒョウ</t>
    </rPh>
    <phoneticPr fontId="4"/>
  </si>
  <si>
    <t>「○○JV」「 ㈱○○」「㈲○○」など
未記入の場合は正式名称が使用される</t>
    <rPh sb="20" eb="23">
      <t>ミキニュウ</t>
    </rPh>
    <rPh sb="24" eb="26">
      <t>バアイ</t>
    </rPh>
    <rPh sb="27" eb="29">
      <t>セイシキ</t>
    </rPh>
    <rPh sb="29" eb="31">
      <t>メイショウ</t>
    </rPh>
    <rPh sb="32" eb="34">
      <t>シヨウ</t>
    </rPh>
    <phoneticPr fontId="4"/>
  </si>
  <si>
    <t>1</t>
    <phoneticPr fontId="4"/>
  </si>
  <si>
    <t>3,4</t>
    <phoneticPr fontId="4"/>
  </si>
  <si>
    <t>一部完成検査･中間検査など</t>
    <rPh sb="0" eb="2">
      <t>イチブ</t>
    </rPh>
    <rPh sb="2" eb="4">
      <t>カンセイ</t>
    </rPh>
    <rPh sb="4" eb="6">
      <t>ケンサ</t>
    </rPh>
    <rPh sb="7" eb="9">
      <t>チュウカン</t>
    </rPh>
    <rPh sb="9" eb="11">
      <t>ケンサ</t>
    </rPh>
    <phoneticPr fontId="4"/>
  </si>
  <si>
    <t>複数年度の場合は「3･4」「4～6」などと記入</t>
    <rPh sb="0" eb="4">
      <t>フクスウネンド</t>
    </rPh>
    <rPh sb="5" eb="7">
      <t>バアイ</t>
    </rPh>
    <rPh sb="21" eb="23">
      <t>キニュウ</t>
    </rPh>
    <phoneticPr fontId="4"/>
  </si>
  <si>
    <t>を含む最新のものを記入</t>
    <rPh sb="9" eb="11">
      <t>キニュウ</t>
    </rPh>
    <phoneticPr fontId="4"/>
  </si>
  <si>
    <t>（フレックス方式用）</t>
    <rPh sb="6" eb="8">
      <t>ホウシキ</t>
    </rPh>
    <rPh sb="8" eb="9">
      <t>ヨウ</t>
    </rPh>
    <phoneticPr fontId="4"/>
  </si>
  <si>
    <t>から</t>
    <phoneticPr fontId="2"/>
  </si>
  <si>
    <t>から</t>
    <phoneticPr fontId="4"/>
  </si>
  <si>
    <t>様式第２号</t>
    <rPh sb="0" eb="2">
      <t>ヨウシキ</t>
    </rPh>
    <rPh sb="2" eb="3">
      <t>ダイ</t>
    </rPh>
    <rPh sb="4" eb="5">
      <t>ゴウ</t>
    </rPh>
    <phoneticPr fontId="4"/>
  </si>
  <si>
    <t>工 事 打 合 せ 簿</t>
    <rPh sb="0" eb="1">
      <t>コウ</t>
    </rPh>
    <rPh sb="2" eb="3">
      <t>コト</t>
    </rPh>
    <rPh sb="4" eb="5">
      <t>ダ</t>
    </rPh>
    <rPh sb="6" eb="7">
      <t>ゴウ</t>
    </rPh>
    <rPh sb="10" eb="11">
      <t>ボ</t>
    </rPh>
    <phoneticPr fontId="4"/>
  </si>
  <si>
    <t>□発注者</t>
    <rPh sb="1" eb="4">
      <t>ハッチュウシャ</t>
    </rPh>
    <phoneticPr fontId="4"/>
  </si>
  <si>
    <t>□受注者</t>
    <rPh sb="1" eb="4">
      <t>ジュチュウシャ</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</si>
  <si>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</si>
  <si>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</si>
  <si>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　□その他</t>
    <rPh sb="4" eb="5">
      <t>タ</t>
    </rPh>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</si>
  <si>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</si>
  <si>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</si>
  <si>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</si>
  <si>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</si>
  <si>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</si>
  <si>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</si>
  <si>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</si>
  <si>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</si>
  <si>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</si>
  <si>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</si>
  <si>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処理</t>
    <rPh sb="0" eb="2">
      <t>ショリ</t>
    </rPh>
    <phoneticPr fontId="4"/>
  </si>
  <si>
    <t>□その他</t>
    <rPh sb="3" eb="4">
      <t>タ</t>
    </rPh>
    <phoneticPr fontId="4"/>
  </si>
  <si>
    <t>受注者</t>
    <rPh sb="0" eb="3">
      <t>ジュチュウシャシャ</t>
    </rPh>
    <phoneticPr fontId="4"/>
  </si>
  <si>
    <t>□報告</t>
    <rPh sb="1" eb="3">
      <t>ホウコク</t>
    </rPh>
    <phoneticPr fontId="4"/>
  </si>
  <si>
    <t>回答</t>
    <rPh sb="0" eb="2">
      <t>カイトウ</t>
    </rPh>
    <phoneticPr fontId="4"/>
  </si>
  <si>
    <t>課　長</t>
    <rPh sb="0" eb="1">
      <t>カ</t>
    </rPh>
    <rPh sb="2" eb="3">
      <t>チョウ</t>
    </rPh>
    <phoneticPr fontId="4"/>
  </si>
  <si>
    <t>課長代理</t>
    <rPh sb="0" eb="4">
      <t>カチョウダイリ</t>
    </rPh>
    <phoneticPr fontId="4"/>
  </si>
  <si>
    <t>係　長</t>
    <rPh sb="0" eb="1">
      <t>カカリ</t>
    </rPh>
    <rPh sb="2" eb="3">
      <t>チョウ</t>
    </rPh>
    <phoneticPr fontId="4"/>
  </si>
  <si>
    <r>
      <t>実測値は</t>
    </r>
    <r>
      <rPr>
        <sz val="11"/>
        <color indexed="10"/>
        <rFont val="BIZ UDゴシック"/>
        <family val="3"/>
        <charset val="128"/>
      </rPr>
      <t>赤書</t>
    </r>
    <r>
      <rPr>
        <sz val="11"/>
        <rFont val="BIZ UDゴシック"/>
        <family val="3"/>
        <charset val="128"/>
      </rPr>
      <t>又は黒書とする。</t>
    </r>
    <rPh sb="0" eb="2">
      <t>ジッソク</t>
    </rPh>
    <rPh sb="2" eb="3">
      <t>チ</t>
    </rPh>
    <rPh sb="4" eb="5">
      <t>アカ</t>
    </rPh>
    <rPh sb="5" eb="6">
      <t>カ</t>
    </rPh>
    <rPh sb="6" eb="7">
      <t>マタ</t>
    </rPh>
    <rPh sb="8" eb="9">
      <t>クロ</t>
    </rPh>
    <rPh sb="9" eb="10">
      <t>カ</t>
    </rPh>
    <phoneticPr fontId="2"/>
  </si>
  <si>
    <t>ver.23.0.5</t>
    <phoneticPr fontId="4"/>
  </si>
  <si>
    <t>←主任技術者を忘れずに（手入力）</t>
    <rPh sb="1" eb="6">
      <t>シュニンギジュツシャ</t>
    </rPh>
    <rPh sb="7" eb="8">
      <t>ワス</t>
    </rPh>
    <rPh sb="12" eb="15">
      <t>テニュウリョク</t>
    </rPh>
    <phoneticPr fontId="4"/>
  </si>
  <si>
    <t>（</t>
    <phoneticPr fontId="4"/>
  </si>
  <si>
    <t>）</t>
    <phoneticPr fontId="4"/>
  </si>
  <si>
    <t>します。</t>
    <phoneticPr fontId="4"/>
  </si>
  <si>
    <t>・</t>
    <phoneticPr fontId="4"/>
  </si>
  <si>
    <t>　　　　年　　月　　日</t>
    <rPh sb="4" eb="5">
      <t>ネン</t>
    </rPh>
    <rPh sb="7" eb="8">
      <t>ツキ</t>
    </rPh>
    <rPh sb="10" eb="11">
      <t>ヒ</t>
    </rPh>
    <phoneticPr fontId="4"/>
  </si>
  <si>
    <t>□その他</t>
    <phoneticPr fontId="4"/>
  </si>
  <si>
    <t>地盤の変形、近接構造物及び地中構造物への影響</t>
    <phoneticPr fontId="4"/>
  </si>
  <si>
    <t>周辺環境条件による作業条件及び工程への影響</t>
    <phoneticPr fontId="4"/>
  </si>
  <si>
    <t>周辺住民等に対する騒音及び振動への配慮</t>
    <phoneticPr fontId="4"/>
  </si>
  <si>
    <t>雨、雪、風、気温及び波浪等の自然条件の影響</t>
    <phoneticPr fontId="4"/>
  </si>
  <si>
    <t>□厳しい自然、地盤</t>
    <phoneticPr fontId="4"/>
  </si>
  <si>
    <t>施工に伴う機械、器具、工具及び装置類　二次製品及び代替製品の利用</t>
    <phoneticPr fontId="4"/>
  </si>
  <si>
    <t>施工方法の工夫及び施工環境の改善</t>
    <phoneticPr fontId="4"/>
  </si>
  <si>
    <t>仮設工の工夫及び施工機械の工夫</t>
    <phoneticPr fontId="4"/>
  </si>
  <si>
    <t>優れた技術力又は能力として評価できる技術による施工</t>
    <rPh sb="6" eb="7">
      <t>マタ</t>
    </rPh>
    <phoneticPr fontId="4"/>
  </si>
  <si>
    <t>施工管理の工夫（現場管理、施工計画及び写真管理）</t>
    <phoneticPr fontId="4"/>
  </si>
  <si>
    <t>計測関係の工夫及び集計並びに管理図の工夫</t>
    <rPh sb="7" eb="8">
      <t>オヨ</t>
    </rPh>
    <rPh sb="11" eb="12">
      <t>ナラ</t>
    </rPh>
    <phoneticPr fontId="4"/>
  </si>
  <si>
    <t>ＣＡＤ施工管理ソフト及び土量管理システム等の活用並びにＩＣＴを活用した情報化</t>
    <rPh sb="24" eb="25">
      <t>ナラ</t>
    </rPh>
    <rPh sb="37" eb="38">
      <t>カ</t>
    </rPh>
    <phoneticPr fontId="4"/>
  </si>
  <si>
    <t>富山県認定リサイクル製品、トライアル発注商品及び県内産木材を使った製品の</t>
    <phoneticPr fontId="4"/>
  </si>
  <si>
    <t>配筋及び溶接作業等に関する工夫</t>
    <phoneticPr fontId="4"/>
  </si>
  <si>
    <t>安全施設及び仮設設備の配慮</t>
    <phoneticPr fontId="4"/>
  </si>
  <si>
    <t>安全教育、講習会、パトロール及び墜落制止用器具使用等の工夫</t>
    <phoneticPr fontId="4"/>
  </si>
  <si>
    <t>災害時における地域への援助及び救援活動</t>
    <rPh sb="13" eb="14">
      <t>オヨ</t>
    </rPh>
    <phoneticPr fontId="4"/>
  </si>
  <si>
    <t>２　工事特性・創意工夫・社会性等に関する実施状況について、写真、ポンチ絵等を用いた具体的内容の</t>
    <phoneticPr fontId="4"/>
  </si>
  <si>
    <t>近接構造物及び地中構造物への影響</t>
    <phoneticPr fontId="4"/>
  </si>
  <si>
    <t>周辺環境条件による作業条件及び工程への影響</t>
    <phoneticPr fontId="4"/>
  </si>
  <si>
    <t>周辺住民等に対する騒音及び振動への配慮</t>
    <phoneticPr fontId="4"/>
  </si>
  <si>
    <t>雨、雪、風及び気温等の自然条件の影響</t>
    <phoneticPr fontId="4"/>
  </si>
  <si>
    <t>　条件</t>
    <phoneticPr fontId="4"/>
  </si>
  <si>
    <t>施工に伴う機械、器具、工具及び装置類　二次製品及び代替製品の利用</t>
    <phoneticPr fontId="4"/>
  </si>
  <si>
    <t>施工方法の工夫及び施工環境の改善</t>
    <phoneticPr fontId="4"/>
  </si>
  <si>
    <t>既存施設及び近隣等に対する騒音振動対策の工夫</t>
    <phoneticPr fontId="4"/>
  </si>
  <si>
    <t>保全への配慮による材料選定及び施工方法等の工夫</t>
    <phoneticPr fontId="4"/>
  </si>
  <si>
    <t>優れた技術力又は能力として評価できる技術による施工</t>
    <rPh sb="6" eb="7">
      <t>マタ</t>
    </rPh>
    <phoneticPr fontId="4"/>
  </si>
  <si>
    <t>出来形管理等に関する工夫、施工計画書及び写真管理等の工夫</t>
    <phoneticPr fontId="4"/>
  </si>
  <si>
    <t>出来形及び品質に関する計測等の工夫並びに集計の工夫</t>
    <rPh sb="17" eb="18">
      <t>ナラ</t>
    </rPh>
    <phoneticPr fontId="4"/>
  </si>
  <si>
    <t>ＣＡＤ施工管理ソフト及び土量管理システム等の活用並びにＩＣＴを活用した情報化</t>
    <rPh sb="24" eb="25">
      <t>ナラ</t>
    </rPh>
    <phoneticPr fontId="4"/>
  </si>
  <si>
    <t>富山県認定リサイクル製品、トライアル発注商品及び県内産木材を使った製品の</t>
    <rPh sb="22" eb="23">
      <t>オヨ</t>
    </rPh>
    <phoneticPr fontId="4"/>
  </si>
  <si>
    <t>材料及び施工の検査試験に関する工夫</t>
    <phoneticPr fontId="4"/>
  </si>
  <si>
    <t>安全施設及び仮設設備の配慮</t>
    <phoneticPr fontId="4"/>
  </si>
  <si>
    <t>安全教育、講習会及びパトロール等の工夫</t>
    <phoneticPr fontId="4"/>
  </si>
  <si>
    <t>作業環境の改善</t>
    <phoneticPr fontId="4"/>
  </si>
  <si>
    <t>災害時における地域への援助及び救援活動</t>
    <phoneticPr fontId="4"/>
  </si>
  <si>
    <t>２　工事特性・創意工夫・社会性等に関する実施状況について、写真、ポンチ絵等を用いた具体的内容の</t>
    <phoneticPr fontId="4"/>
  </si>
  <si>
    <t>説明資料は簡素に作成し、必要に応じて別葉とする。</t>
    <phoneticPr fontId="4"/>
  </si>
  <si>
    <t>　説明資料（様式３－３）を添付してください。</t>
    <phoneticPr fontId="4"/>
  </si>
  <si>
    <t>主任技術者（監理技術者）名は、シート34に直接入力すること！</t>
    <rPh sb="0" eb="5">
      <t>シュニンギジュツシャ</t>
    </rPh>
    <rPh sb="6" eb="11">
      <t>カンリギジュツシャ</t>
    </rPh>
    <rPh sb="12" eb="13">
      <t>メイ</t>
    </rPh>
    <rPh sb="21" eb="23">
      <t>チョクセツ</t>
    </rPh>
    <rPh sb="23" eb="25">
      <t>ニュウリョク</t>
    </rPh>
    <phoneticPr fontId="4"/>
  </si>
  <si>
    <t>※週休２日の営繕工事については、</t>
    <rPh sb="1" eb="3">
      <t>シュウキュウ</t>
    </rPh>
    <rPh sb="4" eb="5">
      <t>ニチ</t>
    </rPh>
    <rPh sb="6" eb="8">
      <t>エイゼン</t>
    </rPh>
    <rPh sb="8" eb="10">
      <t>コウジ</t>
    </rPh>
    <phoneticPr fontId="4"/>
  </si>
  <si>
    <t>監督員等に様式を確認してください</t>
    <rPh sb="0" eb="4">
      <t>カントクイントウ</t>
    </rPh>
    <rPh sb="5" eb="7">
      <t>ヨウシキ</t>
    </rPh>
    <rPh sb="8" eb="10">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</si>
</sst>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e\.m\.d;@"/>
    <numFmt numFmtId="178" formatCode="#,##0\ &quot;円&quot;;\-#,##0\ &quot;円&quot;;&quot;　　　　　　　円&quot;"/>
    <numFmt numFmtId="179" formatCode="[$-411]ggge&quot;年&quot;m&quot;月&quot;d&quot;日&quot;;@"/>
    <numFmt numFmtId="180" formatCode="0.0%"/>
  </numFmts>
  <fonts count="54">
    <font>
      <sz val="11"/>
      <name val="ＭＳ Ｐゴシック"/>
      <family val="3"/>
      <charset val="128"/>
    </font>
    <font>
      <sz val="18"/>
      <color theme="3"/>
      <name val="游ゴシック Light"/>
      <family val="2"/>
      <charset val="128"/>
      <scheme val="major"/>
    </font>
    <font>
      <sz val="11"/>
      <name val="ＭＳ Ｐゴシック"/>
      <family val="3"/>
      <charset val="128"/>
    </font>
    <font>
      <sz val="11"/>
      <name val="ＭＳ 明朝"/>
      <family val="1"/>
      <charset val="128"/>
    </font>
    <font>
      <sz val="6"/>
      <name val="ＭＳ Ｐゴシック"/>
      <family val="3"/>
      <charset val="128"/>
    </font>
    <font>
      <sz val="36"/>
      <name val="ＭＳ ゴシック"/>
      <family val="3"/>
      <charset val="128"/>
    </font>
    <font>
      <sz val="14"/>
      <name val="ＭＳ 明朝"/>
      <family val="1"/>
      <charset val="128"/>
    </font>
    <font>
      <b/>
      <sz val="10"/>
      <color indexed="81"/>
      <name val="HG丸ｺﾞｼｯｸM-PRO"/>
      <family val="3"/>
      <charset val="128"/>
    </font>
    <font>
      <sz val="11"/>
      <name val="HG丸ｺﾞｼｯｸM-PRO"/>
      <family val="3"/>
      <charset val="128"/>
    </font>
    <font>
      <sz val="11"/>
      <name val="ＭＳ ゴシック"/>
      <family val="3"/>
      <charset val="128"/>
    </font>
    <font>
      <sz val="11"/>
      <color theme="1"/>
      <name val="ＭＳ ゴシック"/>
      <family val="3"/>
      <charset val="128"/>
    </font>
    <font>
      <b/>
      <sz val="11"/>
      <color theme="1"/>
      <name val="ＭＳ ゴシック"/>
      <family val="3"/>
      <charset val="128"/>
    </font>
    <font>
      <b/>
      <sz val="11"/>
      <name val="ＭＳ ゴシック"/>
      <family val="3"/>
      <charset val="128"/>
    </font>
    <font>
      <sz val="10"/>
      <color theme="1"/>
      <name val="HG丸ｺﾞｼｯｸM-PRO"/>
      <family val="3"/>
      <charset val="128"/>
    </font>
    <font>
      <b/>
      <sz val="14"/>
      <color theme="1"/>
      <name val="ＭＳ ゴシック"/>
      <family val="3"/>
      <charset val="128"/>
    </font>
    <font>
      <b/>
      <sz val="11"/>
      <name val="HG丸ｺﾞｼｯｸM-PRO"/>
      <family val="3"/>
      <charset val="128"/>
    </font>
    <font>
      <b/>
      <sz val="11"/>
      <color theme="1"/>
      <name val="HG丸ｺﾞｼｯｸM-PRO"/>
      <family val="3"/>
      <charset val="128"/>
    </font>
    <font>
      <u/>
      <sz val="11"/>
      <color theme="10"/>
      <name val="ＭＳ Ｐゴシック"/>
      <family val="3"/>
      <charset val="128"/>
    </font>
    <font>
      <b/>
      <u/>
      <sz val="11"/>
      <color theme="10"/>
      <name val="ＭＳ Ｐゴシック"/>
      <family val="3"/>
      <charset val="128"/>
    </font>
    <font>
      <b/>
      <sz val="11"/>
      <name val="ＭＳ Ｐゴシック"/>
      <family val="3"/>
      <charset val="128"/>
    </font>
    <font>
      <sz val="12"/>
      <name val="HG丸ｺﾞｼｯｸM-PRO"/>
      <family val="3"/>
      <charset val="128"/>
    </font>
    <font>
      <b/>
      <sz val="14"/>
      <name val="HG丸ｺﾞｼｯｸM-PRO"/>
      <family val="3"/>
      <charset val="128"/>
    </font>
    <font>
      <sz val="11"/>
      <color theme="1"/>
      <name val="游ゴシック"/>
      <family val="3"/>
      <charset val="128"/>
      <scheme val="minor"/>
    </font>
    <font>
      <sz val="11"/>
      <name val="明朝"/>
      <family val="1"/>
      <charset val="128"/>
    </font>
    <font>
      <sz val="10"/>
      <name val="BIZ UD明朝 Medium"/>
      <family val="1"/>
      <charset val="128"/>
    </font>
    <font>
      <sz val="11"/>
      <name val="BIZ UD明朝 Medium"/>
      <family val="1"/>
      <charset val="128"/>
    </font>
    <font>
      <sz val="20"/>
      <name val="BIZ UD明朝 Medium"/>
      <family val="1"/>
      <charset val="128"/>
    </font>
    <font>
      <sz val="12"/>
      <name val="BIZ UD明朝 Medium"/>
      <family val="1"/>
      <charset val="128"/>
    </font>
    <font>
      <sz val="16"/>
      <name val="BIZ UD明朝 Medium"/>
      <family val="1"/>
      <charset val="128"/>
    </font>
    <font>
      <sz val="9"/>
      <name val="BIZ UD明朝 Medium"/>
      <family val="1"/>
      <charset val="128"/>
    </font>
    <font>
      <sz val="11"/>
      <name val="BIZ UDゴシック"/>
      <family val="3"/>
      <charset val="128"/>
    </font>
    <font>
      <sz val="12"/>
      <name val="BIZ UDゴシック"/>
      <family val="3"/>
      <charset val="128"/>
    </font>
    <font>
      <sz val="16"/>
      <name val="BIZ UDゴシック"/>
      <family val="3"/>
      <charset val="128"/>
    </font>
    <font>
      <sz val="8"/>
      <name val="BIZ UD明朝 Medium"/>
      <family val="1"/>
      <charset val="128"/>
    </font>
    <font>
      <sz val="36"/>
      <name val="BIZ UDゴシック"/>
      <family val="3"/>
      <charset val="128"/>
    </font>
    <font>
      <sz val="26"/>
      <name val="BIZ UDゴシック"/>
      <family val="3"/>
      <charset val="128"/>
    </font>
    <font>
      <sz val="14"/>
      <name val="BIZ UDゴシック"/>
      <family val="3"/>
      <charset val="128"/>
    </font>
    <font>
      <sz val="20"/>
      <name val="BIZ UDゴシック"/>
      <family val="3"/>
      <charset val="128"/>
    </font>
    <font>
      <sz val="11"/>
      <color indexed="10"/>
      <name val="BIZ UDゴシック"/>
      <family val="3"/>
      <charset val="128"/>
    </font>
    <font>
      <b/>
      <sz val="24"/>
      <name val="BIZ UD明朝 Medium"/>
      <family val="1"/>
      <charset val="128"/>
    </font>
    <font>
      <b/>
      <sz val="16"/>
      <name val="BIZ UD明朝 Medium"/>
      <family val="1"/>
      <charset val="128"/>
    </font>
    <font>
      <b/>
      <sz val="11"/>
      <name val="BIZ UD明朝 Medium"/>
      <family val="1"/>
      <charset val="128"/>
    </font>
    <font>
      <b/>
      <sz val="14"/>
      <name val="BIZ UD明朝 Medium"/>
      <family val="1"/>
      <charset val="128"/>
    </font>
    <font>
      <strike/>
      <sz val="11"/>
      <name val="BIZ UD明朝 Medium"/>
      <family val="1"/>
      <charset val="128"/>
    </font>
    <font>
      <sz val="14"/>
      <name val="BIZ UD明朝 Medium"/>
      <family val="1"/>
      <charset val="128"/>
    </font>
    <font>
      <b/>
      <sz val="36"/>
      <name val="BIZ UD明朝 Medium"/>
      <family val="1"/>
      <charset val="128"/>
    </font>
    <font>
      <u/>
      <sz val="14"/>
      <name val="BIZ UD明朝 Medium"/>
      <family val="1"/>
      <charset val="128"/>
    </font>
    <font>
      <sz val="14"/>
      <color rgb="FFFF0000"/>
      <name val="BIZ UD明朝 Medium"/>
      <family val="1"/>
      <charset val="128"/>
    </font>
    <font>
      <b/>
      <sz val="12"/>
      <name val="BIZ UD明朝 Medium"/>
      <family val="1"/>
      <charset val="128"/>
    </font>
    <font>
      <sz val="24"/>
      <name val="BIZ UD明朝 Medium"/>
      <family val="1"/>
      <charset val="128"/>
    </font>
    <font>
      <sz val="22"/>
      <name val="BIZ UD明朝 Medium"/>
      <family val="1"/>
      <charset val="128"/>
    </font>
    <font>
      <b/>
      <sz val="20"/>
      <name val="BIZ UD明朝 Medium"/>
      <family val="1"/>
      <charset val="128"/>
    </font>
    <font>
      <sz val="11"/>
      <color rgb="FFFF0000"/>
      <name val="BIZ UD明朝 Medium"/>
      <family val="1"/>
      <charset val="128"/>
    </font>
    <font>
      <sz val="10"/>
      <color rgb="FFFF000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00FFFF"/>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bottom style="thin">
        <color auto="1"/>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thin">
        <color indexed="64"/>
      </bottom>
      <diagonal/>
    </border>
    <border>
      <left style="dashed">
        <color indexed="64"/>
      </left>
      <right style="medium">
        <color indexed="64"/>
      </right>
      <top/>
      <bottom style="dashed">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s>
  <cellStyleXfs count="6">
    <xf numFmtId="0" fontId="0" fillId="0" borderId="0"/>
    <xf numFmtId="38" fontId="2" fillId="0" borderId="0" applyFont="0" applyFill="0" applyBorder="0" applyAlignment="0" applyProtection="0"/>
    <xf numFmtId="0" fontId="17" fillId="0" borderId="0" applyNumberFormat="0" applyFill="0" applyBorder="0" applyAlignment="0" applyProtection="0"/>
    <xf numFmtId="0" fontId="22" fillId="0" borderId="0">
      <alignment vertical="center"/>
    </xf>
    <xf numFmtId="0" fontId="17" fillId="0" borderId="0" applyNumberFormat="0" applyFont="0" applyFill="0" applyBorder="0" applyAlignment="0" applyProtection="0"/>
    <xf numFmtId="0" fontId="23" fillId="0" borderId="0"/>
  </cellStyleXfs>
  <cellXfs count="623">
    <xf numFmtId="0" fontId="0" fillId="0" borderId="0" xfId="0"/>
    <xf numFmtId="0" fontId="3" fillId="0" borderId="0" xfId="0" applyFont="1" applyAlignment="1">
      <alignment vertical="center"/>
    </xf>
    <xf numFmtId="0" fontId="3" fillId="2" borderId="1" xfId="0" applyFont="1" applyFill="1" applyBorder="1" applyAlignment="1">
      <alignment vertical="center"/>
    </xf>
    <xf numFmtId="49" fontId="6" fillId="0" borderId="0" xfId="0" applyNumberFormat="1" applyFont="1" applyAlignment="1">
      <alignment horizontal="left" vertical="center"/>
    </xf>
    <xf numFmtId="49" fontId="8" fillId="0" borderId="0" xfId="0" applyNumberFormat="1" applyFont="1" applyAlignment="1">
      <alignment horizontal="center" vertical="center" wrapText="1"/>
    </xf>
    <xf numFmtId="0" fontId="8" fillId="0" borderId="0" xfId="0" applyNumberFormat="1" applyFont="1" applyAlignment="1">
      <alignment horizontal="left" vertical="center" wrapText="1"/>
    </xf>
    <xf numFmtId="49" fontId="8" fillId="0" borderId="0" xfId="0" applyNumberFormat="1" applyFont="1" applyAlignment="1">
      <alignment horizontal="left" vertical="center" wrapText="1"/>
    </xf>
    <xf numFmtId="49" fontId="15" fillId="0" borderId="0" xfId="0" applyNumberFormat="1" applyFont="1" applyAlignment="1"/>
    <xf numFmtId="49" fontId="15" fillId="0" borderId="0" xfId="0" applyNumberFormat="1" applyFont="1" applyAlignment="1">
      <alignment horizontal="left"/>
    </xf>
    <xf numFmtId="0" fontId="9"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9"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0" fillId="0" borderId="0" xfId="0" applyFont="1" applyAlignment="1" applyProtection="1">
      <alignment vertical="center" wrapText="1"/>
    </xf>
    <xf numFmtId="0" fontId="10" fillId="0" borderId="0" xfId="0" applyFont="1" applyAlignment="1" applyProtection="1">
      <alignment horizontal="left" vertical="center" wrapText="1" indent="1"/>
    </xf>
    <xf numFmtId="0" fontId="12" fillId="3" borderId="56" xfId="0" applyFont="1" applyFill="1" applyBorder="1" applyAlignment="1" applyProtection="1">
      <alignment horizontal="centerContinuous" vertical="center"/>
    </xf>
    <xf numFmtId="0" fontId="11" fillId="3" borderId="47" xfId="0" applyFont="1" applyFill="1" applyBorder="1" applyAlignment="1" applyProtection="1">
      <alignment horizontal="left" vertical="center" indent="1"/>
    </xf>
    <xf numFmtId="0" fontId="9" fillId="3" borderId="27" xfId="0" applyFont="1" applyFill="1" applyBorder="1" applyAlignment="1" applyProtection="1">
      <alignment horizontal="left" vertical="center"/>
    </xf>
    <xf numFmtId="0" fontId="12" fillId="3" borderId="54" xfId="0" applyFont="1" applyFill="1" applyBorder="1" applyAlignment="1" applyProtection="1">
      <alignment horizontal="left" vertical="center" textRotation="255"/>
    </xf>
    <xf numFmtId="0" fontId="12" fillId="3" borderId="54" xfId="0" applyFont="1" applyFill="1" applyBorder="1" applyAlignment="1" applyProtection="1">
      <alignment horizontal="center" vertical="center" textRotation="255"/>
    </xf>
    <xf numFmtId="0" fontId="11" fillId="3" borderId="55" xfId="0" applyFont="1" applyFill="1" applyBorder="1" applyAlignment="1" applyProtection="1">
      <alignment horizontal="left" vertical="center" indent="1"/>
    </xf>
    <xf numFmtId="0" fontId="9" fillId="3" borderId="58" xfId="0" applyFont="1" applyFill="1" applyBorder="1" applyAlignment="1" applyProtection="1">
      <alignment horizontal="left" vertical="center"/>
    </xf>
    <xf numFmtId="0" fontId="9" fillId="3" borderId="32" xfId="0" applyFont="1" applyFill="1" applyBorder="1" applyAlignment="1" applyProtection="1">
      <alignment horizontal="left" vertical="center"/>
    </xf>
    <xf numFmtId="0" fontId="9" fillId="3" borderId="33" xfId="0" applyFont="1" applyFill="1" applyBorder="1" applyAlignment="1" applyProtection="1">
      <alignment horizontal="left" vertical="center" wrapText="1"/>
    </xf>
    <xf numFmtId="0" fontId="9" fillId="3" borderId="34" xfId="0" applyFont="1" applyFill="1" applyBorder="1" applyAlignment="1" applyProtection="1">
      <alignment horizontal="left" vertical="center" wrapText="1"/>
    </xf>
    <xf numFmtId="0" fontId="9" fillId="3" borderId="88" xfId="0" applyFont="1" applyFill="1" applyBorder="1" applyAlignment="1" applyProtection="1">
      <alignment horizontal="left" vertical="center" wrapText="1"/>
    </xf>
    <xf numFmtId="0" fontId="9" fillId="3" borderId="89" xfId="0" applyFont="1" applyFill="1" applyBorder="1" applyAlignment="1" applyProtection="1">
      <alignment horizontal="left" vertical="center" wrapText="1"/>
    </xf>
    <xf numFmtId="0" fontId="9" fillId="3" borderId="69" xfId="0" applyFont="1" applyFill="1" applyBorder="1" applyAlignment="1" applyProtection="1">
      <alignment horizontal="left" vertical="center" wrapText="1"/>
    </xf>
    <xf numFmtId="0" fontId="12" fillId="3" borderId="90" xfId="0" applyFont="1" applyFill="1" applyBorder="1" applyAlignment="1" applyProtection="1">
      <alignment horizontal="center" vertical="center" wrapText="1"/>
    </xf>
    <xf numFmtId="0" fontId="12" fillId="3" borderId="91" xfId="0" applyFont="1" applyFill="1" applyBorder="1" applyAlignment="1" applyProtection="1">
      <alignment horizontal="center" vertical="center" wrapText="1"/>
    </xf>
    <xf numFmtId="0" fontId="12" fillId="3" borderId="94" xfId="0" applyFont="1" applyFill="1" applyBorder="1" applyAlignment="1" applyProtection="1">
      <alignment horizontal="center" vertical="center" wrapText="1"/>
    </xf>
    <xf numFmtId="0" fontId="11" fillId="3" borderId="34" xfId="0" applyFont="1" applyFill="1" applyBorder="1" applyAlignment="1" applyProtection="1">
      <alignment vertical="center" wrapText="1"/>
    </xf>
    <xf numFmtId="0" fontId="14" fillId="0" borderId="0" xfId="0" applyFont="1" applyBorder="1" applyAlignment="1" applyProtection="1">
      <alignment horizontal="left" vertical="center" indent="1"/>
    </xf>
    <xf numFmtId="0" fontId="11" fillId="3" borderId="57" xfId="0" applyFont="1" applyFill="1" applyBorder="1" applyAlignment="1" applyProtection="1">
      <alignment horizontal="left" vertical="center" indent="3"/>
    </xf>
    <xf numFmtId="0" fontId="20" fillId="0" borderId="0" xfId="0" applyFont="1" applyAlignment="1">
      <alignment vertical="center"/>
    </xf>
    <xf numFmtId="0" fontId="18" fillId="0" borderId="0" xfId="2" applyFont="1" applyAlignment="1" applyProtection="1">
      <alignment vertical="center"/>
    </xf>
    <xf numFmtId="0" fontId="19" fillId="0" borderId="0" xfId="0" applyFont="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indent="2"/>
    </xf>
    <xf numFmtId="0" fontId="21" fillId="0" borderId="0" xfId="0" applyFont="1" applyAlignment="1" applyProtection="1">
      <alignment horizontal="right" vertical="center"/>
    </xf>
    <xf numFmtId="0" fontId="10"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11" fillId="0" borderId="82"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0" fillId="0" borderId="84" xfId="0" applyNumberFormat="1" applyFont="1" applyBorder="1" applyAlignment="1" applyProtection="1">
      <alignment horizontal="left" vertical="center" wrapText="1" indent="1"/>
      <protection locked="0"/>
    </xf>
    <xf numFmtId="0" fontId="13" fillId="0" borderId="0" xfId="0" applyFont="1" applyFill="1" applyBorder="1" applyAlignment="1" applyProtection="1">
      <alignment horizontal="left" vertical="center" wrapText="1"/>
      <protection locked="0"/>
    </xf>
    <xf numFmtId="0" fontId="9" fillId="0" borderId="83" xfId="0" applyNumberFormat="1" applyFont="1" applyBorder="1" applyAlignment="1" applyProtection="1">
      <alignment horizontal="left" vertical="center" wrapText="1" indent="1"/>
      <protection locked="0"/>
    </xf>
    <xf numFmtId="176" fontId="10" fillId="0" borderId="83" xfId="1" applyNumberFormat="1" applyFont="1" applyFill="1" applyBorder="1" applyAlignment="1" applyProtection="1">
      <alignment horizontal="left" vertical="center" wrapText="1" indent="1"/>
      <protection locked="0"/>
    </xf>
    <xf numFmtId="177" fontId="10" fillId="0" borderId="83" xfId="0" applyNumberFormat="1" applyFont="1" applyBorder="1" applyAlignment="1" applyProtection="1">
      <alignment horizontal="left" vertical="center" wrapText="1" indent="1"/>
      <protection locked="0"/>
    </xf>
    <xf numFmtId="177" fontId="10" fillId="0" borderId="92" xfId="0" applyNumberFormat="1" applyFont="1" applyBorder="1" applyAlignment="1" applyProtection="1">
      <alignment horizontal="left" vertical="center" wrapText="1" indent="1"/>
      <protection locked="0"/>
    </xf>
    <xf numFmtId="177" fontId="10" fillId="0" borderId="93" xfId="0" applyNumberFormat="1" applyFont="1" applyBorder="1" applyAlignment="1" applyProtection="1">
      <alignment horizontal="left" vertical="center" wrapText="1" indent="1"/>
      <protection locked="0"/>
    </xf>
    <xf numFmtId="0" fontId="10" fillId="0" borderId="83" xfId="0" applyNumberFormat="1" applyFont="1" applyBorder="1" applyAlignment="1" applyProtection="1">
      <alignment horizontal="left" vertical="center" wrapText="1" indent="1"/>
      <protection locked="0"/>
    </xf>
    <xf numFmtId="0" fontId="9" fillId="0" borderId="84" xfId="0" applyNumberFormat="1" applyFont="1" applyBorder="1" applyAlignment="1" applyProtection="1">
      <alignment horizontal="left" vertical="center" wrapText="1" indent="1"/>
      <protection locked="0"/>
    </xf>
    <xf numFmtId="177" fontId="10" fillId="0" borderId="85" xfId="0" applyNumberFormat="1" applyFont="1" applyBorder="1" applyAlignment="1" applyProtection="1">
      <alignment horizontal="left" vertical="center" wrapText="1" indent="1"/>
      <protection locked="0"/>
    </xf>
    <xf numFmtId="0" fontId="13" fillId="0" borderId="0" xfId="0" applyFont="1" applyFill="1" applyBorder="1" applyAlignment="1" applyProtection="1">
      <alignment horizontal="left" wrapText="1"/>
      <protection locked="0"/>
    </xf>
    <xf numFmtId="0" fontId="13" fillId="0" borderId="0" xfId="0" applyFont="1" applyFill="1" applyBorder="1" applyAlignment="1" applyProtection="1">
      <alignment horizontal="left" vertical="top" wrapText="1"/>
      <protection locked="0"/>
    </xf>
    <xf numFmtId="0" fontId="11" fillId="3" borderId="5" xfId="0" applyFont="1" applyFill="1" applyBorder="1" applyAlignment="1" applyProtection="1">
      <alignment vertical="center"/>
    </xf>
    <xf numFmtId="0" fontId="11" fillId="3" borderId="16" xfId="0" applyFont="1" applyFill="1" applyBorder="1" applyAlignment="1" applyProtection="1">
      <alignment vertical="center"/>
    </xf>
    <xf numFmtId="0" fontId="11" fillId="3" borderId="40" xfId="0" applyFont="1" applyFill="1" applyBorder="1" applyAlignment="1" applyProtection="1">
      <alignment vertical="top"/>
    </xf>
    <xf numFmtId="0" fontId="11" fillId="3" borderId="36" xfId="0" applyFont="1" applyFill="1" applyBorder="1" applyAlignment="1" applyProtection="1">
      <alignment horizontal="left" indent="1"/>
    </xf>
    <xf numFmtId="57" fontId="8" fillId="0" borderId="0" xfId="0" applyNumberFormat="1" applyFont="1" applyAlignment="1" applyProtection="1">
      <alignment vertical="center"/>
    </xf>
    <xf numFmtId="0" fontId="8" fillId="0" borderId="0" xfId="0" applyFont="1" applyAlignment="1" applyProtection="1">
      <alignment horizontal="right" vertical="center"/>
    </xf>
    <xf numFmtId="0" fontId="11" fillId="3" borderId="40" xfId="0" applyFont="1" applyFill="1" applyBorder="1" applyAlignment="1" applyProtection="1">
      <alignment horizontal="left" vertical="center" indent="1"/>
    </xf>
    <xf numFmtId="0" fontId="24" fillId="2" borderId="1" xfId="0" applyFont="1" applyFill="1" applyBorder="1" applyAlignment="1">
      <alignment horizontal="center" vertical="center" shrinkToFit="1"/>
    </xf>
    <xf numFmtId="49" fontId="25" fillId="0" borderId="0" xfId="0" applyNumberFormat="1" applyFont="1" applyAlignment="1">
      <alignment horizontal="left" vertical="center"/>
    </xf>
    <xf numFmtId="49" fontId="25" fillId="0" borderId="0" xfId="0" applyNumberFormat="1" applyFont="1" applyAlignment="1">
      <alignment horizontal="left" vertical="top"/>
    </xf>
    <xf numFmtId="49" fontId="25" fillId="0" borderId="0" xfId="0" applyNumberFormat="1" applyFont="1" applyAlignment="1">
      <alignment horizontal="left" vertical="center"/>
    </xf>
    <xf numFmtId="49" fontId="25" fillId="0" borderId="0" xfId="0" applyNumberFormat="1" applyFont="1" applyAlignment="1">
      <alignment horizontal="left" vertical="top" wrapText="1"/>
    </xf>
    <xf numFmtId="49" fontId="26" fillId="0" borderId="0" xfId="0" applyNumberFormat="1" applyFont="1" applyAlignment="1">
      <alignment horizontal="left" vertical="center"/>
    </xf>
    <xf numFmtId="49" fontId="25" fillId="0" borderId="0" xfId="0" applyNumberFormat="1" applyFont="1" applyAlignment="1">
      <alignment vertical="center"/>
    </xf>
    <xf numFmtId="49" fontId="25" fillId="0" borderId="1" xfId="0" applyNumberFormat="1" applyFont="1" applyBorder="1" applyAlignment="1">
      <alignment horizontal="center" vertical="center"/>
    </xf>
    <xf numFmtId="49" fontId="25" fillId="0" borderId="27" xfId="0" applyNumberFormat="1" applyFont="1" applyBorder="1" applyAlignment="1">
      <alignment horizontal="left" vertical="center"/>
    </xf>
    <xf numFmtId="49" fontId="25" fillId="0" borderId="26" xfId="0" applyNumberFormat="1" applyFont="1" applyBorder="1" applyAlignment="1">
      <alignment horizontal="left" vertical="center"/>
    </xf>
    <xf numFmtId="49" fontId="25" fillId="0" borderId="2" xfId="0" applyNumberFormat="1" applyFont="1" applyBorder="1" applyAlignment="1">
      <alignment horizontal="left" vertical="center"/>
    </xf>
    <xf numFmtId="49" fontId="25" fillId="0" borderId="5" xfId="0" applyNumberFormat="1" applyFont="1" applyBorder="1" applyAlignment="1">
      <alignment horizontal="left" vertical="center"/>
    </xf>
    <xf numFmtId="49" fontId="25" fillId="0" borderId="12" xfId="0" applyNumberFormat="1" applyFont="1" applyBorder="1" applyAlignment="1">
      <alignment horizontal="left" vertical="center"/>
    </xf>
    <xf numFmtId="49" fontId="25" fillId="0" borderId="13" xfId="0" applyNumberFormat="1" applyFont="1" applyBorder="1" applyAlignment="1">
      <alignment horizontal="left" vertical="center"/>
    </xf>
    <xf numFmtId="49" fontId="25" fillId="0" borderId="3" xfId="0" applyNumberFormat="1" applyFont="1" applyBorder="1" applyAlignment="1">
      <alignment horizontal="left" vertical="center"/>
    </xf>
    <xf numFmtId="49" fontId="25" fillId="0" borderId="6" xfId="0" applyNumberFormat="1" applyFont="1" applyBorder="1" applyAlignment="1">
      <alignment horizontal="left" vertical="center"/>
    </xf>
    <xf numFmtId="49" fontId="25" fillId="0" borderId="14" xfId="0" applyNumberFormat="1" applyFont="1" applyBorder="1" applyAlignment="1">
      <alignment horizontal="left" vertical="center"/>
    </xf>
    <xf numFmtId="49" fontId="25" fillId="0" borderId="15" xfId="0" applyNumberFormat="1" applyFont="1" applyBorder="1" applyAlignment="1">
      <alignment horizontal="left" vertical="center"/>
    </xf>
    <xf numFmtId="49" fontId="25" fillId="0" borderId="7" xfId="0" applyNumberFormat="1" applyFont="1" applyBorder="1" applyAlignment="1">
      <alignment horizontal="left" vertical="center"/>
    </xf>
    <xf numFmtId="49" fontId="25" fillId="0" borderId="9" xfId="0" applyNumberFormat="1" applyFont="1" applyBorder="1" applyAlignment="1">
      <alignment horizontal="left" vertical="center"/>
    </xf>
    <xf numFmtId="49" fontId="25" fillId="0" borderId="16" xfId="0" applyNumberFormat="1" applyFont="1" applyBorder="1" applyAlignment="1">
      <alignment horizontal="left" vertical="center"/>
    </xf>
    <xf numFmtId="49" fontId="25" fillId="0" borderId="17" xfId="0" applyNumberFormat="1" applyFont="1" applyBorder="1" applyAlignment="1">
      <alignment horizontal="left" vertical="center"/>
    </xf>
    <xf numFmtId="49" fontId="25" fillId="0" borderId="18" xfId="0" applyNumberFormat="1" applyFont="1" applyBorder="1" applyAlignment="1">
      <alignment horizontal="left" vertical="center"/>
    </xf>
    <xf numFmtId="49" fontId="25" fillId="0" borderId="10" xfId="0" applyNumberFormat="1" applyFont="1" applyBorder="1" applyAlignment="1">
      <alignment horizontal="left" vertical="center"/>
    </xf>
    <xf numFmtId="49" fontId="25" fillId="0" borderId="0" xfId="0" applyNumberFormat="1" applyFont="1" applyAlignment="1">
      <alignment horizontal="right" vertical="center"/>
    </xf>
    <xf numFmtId="49" fontId="27" fillId="0" borderId="0" xfId="0" applyNumberFormat="1" applyFont="1" applyAlignment="1">
      <alignment horizontal="left" vertical="center" indent="1"/>
    </xf>
    <xf numFmtId="49" fontId="27" fillId="0" borderId="0" xfId="0" applyNumberFormat="1" applyFont="1" applyAlignment="1">
      <alignment horizontal="left" vertical="center"/>
    </xf>
    <xf numFmtId="49" fontId="25" fillId="0" borderId="0" xfId="0" applyNumberFormat="1" applyFont="1" applyAlignment="1">
      <alignment horizontal="right" vertical="top"/>
    </xf>
    <xf numFmtId="49" fontId="28"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horizontal="left" vertical="center" indent="1"/>
    </xf>
    <xf numFmtId="49" fontId="25" fillId="0" borderId="4" xfId="0" applyNumberFormat="1" applyFont="1" applyBorder="1" applyAlignment="1">
      <alignment horizontal="center" vertical="center" wrapText="1"/>
    </xf>
    <xf numFmtId="49" fontId="25" fillId="0" borderId="4" xfId="0" applyNumberFormat="1" applyFont="1" applyBorder="1" applyAlignment="1">
      <alignment horizontal="center" vertical="center"/>
    </xf>
    <xf numFmtId="49" fontId="25" fillId="0" borderId="19" xfId="0" applyNumberFormat="1" applyFont="1" applyBorder="1" applyAlignment="1">
      <alignment horizontal="center" vertical="center"/>
    </xf>
    <xf numFmtId="49" fontId="25" fillId="0" borderId="19" xfId="0" applyNumberFormat="1" applyFont="1" applyBorder="1" applyAlignment="1">
      <alignment horizontal="center" vertical="center" shrinkToFit="1"/>
    </xf>
    <xf numFmtId="49" fontId="29" fillId="0" borderId="19" xfId="0" applyNumberFormat="1" applyFont="1" applyBorder="1" applyAlignment="1">
      <alignment horizontal="center" vertical="center" wrapText="1"/>
    </xf>
    <xf numFmtId="49" fontId="29" fillId="0" borderId="19" xfId="0" applyNumberFormat="1" applyFont="1" applyBorder="1" applyAlignment="1">
      <alignment horizontal="left" vertical="center" wrapText="1"/>
    </xf>
    <xf numFmtId="49" fontId="25" fillId="0" borderId="11" xfId="0" applyNumberFormat="1" applyFont="1" applyBorder="1" applyAlignment="1">
      <alignment horizontal="center" vertical="center"/>
    </xf>
    <xf numFmtId="49" fontId="25" fillId="0" borderId="11" xfId="0" applyNumberFormat="1" applyFont="1" applyBorder="1" applyAlignment="1">
      <alignment horizontal="center" vertical="center" shrinkToFit="1"/>
    </xf>
    <xf numFmtId="49" fontId="29" fillId="0" borderId="11" xfId="0" applyNumberFormat="1" applyFont="1" applyBorder="1" applyAlignment="1">
      <alignment horizontal="center" vertical="center" wrapText="1"/>
    </xf>
    <xf numFmtId="49" fontId="29" fillId="0" borderId="11" xfId="0" applyNumberFormat="1" applyFont="1" applyBorder="1" applyAlignment="1">
      <alignment horizontal="left" vertical="center" wrapText="1"/>
    </xf>
    <xf numFmtId="49" fontId="25" fillId="0" borderId="1" xfId="0" applyNumberFormat="1" applyFont="1" applyBorder="1" applyAlignment="1">
      <alignment horizontal="center" vertical="center" shrinkToFit="1"/>
    </xf>
    <xf numFmtId="49" fontId="29" fillId="0" borderId="1" xfId="0" applyNumberFormat="1" applyFont="1" applyBorder="1" applyAlignment="1">
      <alignment horizontal="center" vertical="center" wrapText="1"/>
    </xf>
    <xf numFmtId="49" fontId="29" fillId="0" borderId="1" xfId="0" applyNumberFormat="1" applyFont="1" applyBorder="1" applyAlignment="1">
      <alignment horizontal="left" vertical="center" wrapText="1"/>
    </xf>
    <xf numFmtId="49" fontId="24" fillId="0" borderId="0" xfId="0" applyNumberFormat="1" applyFont="1" applyAlignment="1">
      <alignment horizontal="left" vertical="center"/>
    </xf>
    <xf numFmtId="49" fontId="24" fillId="0" borderId="0" xfId="0" applyNumberFormat="1" applyFont="1" applyAlignment="1">
      <alignment horizontal="left" vertical="center" indent="1"/>
    </xf>
    <xf numFmtId="49" fontId="31" fillId="0" borderId="0" xfId="0" applyNumberFormat="1" applyFont="1" applyAlignment="1">
      <alignment horizontal="left" vertical="center"/>
    </xf>
    <xf numFmtId="49" fontId="27" fillId="0" borderId="0" xfId="0" applyNumberFormat="1" applyFont="1" applyAlignment="1">
      <alignment horizontal="center" vertical="center"/>
    </xf>
    <xf numFmtId="49" fontId="25" fillId="0" borderId="0" xfId="0" applyNumberFormat="1" applyFont="1" applyAlignment="1">
      <alignment vertical="top" wrapText="1"/>
    </xf>
    <xf numFmtId="49" fontId="28" fillId="0" borderId="0" xfId="0" applyNumberFormat="1" applyFont="1" applyAlignment="1">
      <alignment vertical="center"/>
    </xf>
    <xf numFmtId="178" fontId="25" fillId="0" borderId="0" xfId="1" applyNumberFormat="1" applyFont="1" applyAlignment="1">
      <alignment horizontal="left" vertical="center"/>
    </xf>
    <xf numFmtId="49" fontId="29" fillId="0" borderId="0" xfId="0" applyNumberFormat="1" applyFont="1" applyAlignment="1">
      <alignment horizontal="left" vertical="center"/>
    </xf>
    <xf numFmtId="49" fontId="29" fillId="0" borderId="0" xfId="0" applyNumberFormat="1" applyFont="1" applyAlignment="1">
      <alignment horizontal="center" vertical="center"/>
    </xf>
    <xf numFmtId="176" fontId="29" fillId="0" borderId="0" xfId="0" applyNumberFormat="1" applyFont="1" applyBorder="1" applyAlignment="1">
      <alignment horizontal="right" vertical="center"/>
    </xf>
    <xf numFmtId="49" fontId="25" fillId="0" borderId="0" xfId="0" applyNumberFormat="1" applyFont="1" applyAlignment="1">
      <alignment horizontal="left" vertical="center" indent="2"/>
    </xf>
    <xf numFmtId="49" fontId="29" fillId="0" borderId="0" xfId="0" applyNumberFormat="1" applyFont="1" applyAlignment="1">
      <alignment horizontal="right" vertical="center"/>
    </xf>
    <xf numFmtId="49" fontId="24" fillId="0" borderId="20" xfId="0" applyNumberFormat="1" applyFont="1" applyBorder="1" applyAlignment="1">
      <alignment horizontal="center" vertical="center"/>
    </xf>
    <xf numFmtId="49" fontId="29" fillId="0" borderId="21" xfId="0" applyNumberFormat="1" applyFont="1" applyBorder="1" applyAlignment="1">
      <alignment horizontal="center" vertical="center"/>
    </xf>
    <xf numFmtId="176" fontId="29" fillId="0" borderId="22" xfId="0" applyNumberFormat="1" applyFont="1" applyBorder="1" applyAlignment="1">
      <alignment horizontal="center" vertical="center"/>
    </xf>
    <xf numFmtId="49" fontId="29" fillId="0" borderId="86"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9" fillId="0" borderId="87" xfId="0" applyNumberFormat="1" applyFont="1" applyBorder="1" applyAlignment="1">
      <alignment horizontal="center" vertical="center"/>
    </xf>
    <xf numFmtId="176" fontId="33" fillId="0" borderId="23" xfId="0" applyNumberFormat="1" applyFont="1" applyBorder="1" applyAlignment="1">
      <alignment horizontal="center" vertical="center"/>
    </xf>
    <xf numFmtId="49" fontId="29" fillId="0" borderId="24" xfId="0" applyNumberFormat="1" applyFont="1" applyBorder="1" applyAlignment="1">
      <alignment horizontal="center" vertical="center"/>
    </xf>
    <xf numFmtId="49" fontId="29" fillId="0" borderId="20" xfId="0" applyNumberFormat="1" applyFont="1" applyBorder="1" applyAlignment="1">
      <alignment horizontal="left" vertical="center" wrapText="1"/>
    </xf>
    <xf numFmtId="49" fontId="29" fillId="0" borderId="20" xfId="0" applyNumberFormat="1" applyFont="1" applyBorder="1" applyAlignment="1">
      <alignment horizontal="left" vertical="center" shrinkToFit="1"/>
    </xf>
    <xf numFmtId="38" fontId="29" fillId="0" borderId="3" xfId="1" applyFont="1" applyBorder="1" applyAlignment="1">
      <alignment horizontal="center" vertical="center" wrapText="1" shrinkToFit="1"/>
    </xf>
    <xf numFmtId="49" fontId="29" fillId="0" borderId="11" xfId="0" applyNumberFormat="1" applyFont="1" applyBorder="1" applyAlignment="1">
      <alignment horizontal="left" vertical="center" shrinkToFit="1"/>
    </xf>
    <xf numFmtId="49" fontId="29" fillId="0" borderId="9" xfId="0" applyNumberFormat="1" applyFont="1" applyBorder="1" applyAlignment="1">
      <alignment horizontal="center" vertical="center" shrinkToFit="1"/>
    </xf>
    <xf numFmtId="176" fontId="29" fillId="0" borderId="16" xfId="1" applyNumberFormat="1" applyFont="1" applyBorder="1" applyAlignment="1">
      <alignment horizontal="right" vertical="center" shrinkToFit="1"/>
    </xf>
    <xf numFmtId="38" fontId="29" fillId="0" borderId="10" xfId="1" applyFont="1" applyBorder="1" applyAlignment="1">
      <alignment horizontal="center" vertical="center" wrapText="1" shrinkToFit="1"/>
    </xf>
    <xf numFmtId="49" fontId="29" fillId="0" borderId="25" xfId="0" applyNumberFormat="1" applyFont="1" applyBorder="1" applyAlignment="1">
      <alignment horizontal="left" vertical="center"/>
    </xf>
    <xf numFmtId="49" fontId="25" fillId="0" borderId="26" xfId="0" applyNumberFormat="1" applyFont="1" applyBorder="1" applyAlignment="1">
      <alignment horizontal="right" vertical="center"/>
    </xf>
    <xf numFmtId="176" fontId="29" fillId="0" borderId="25" xfId="0" applyNumberFormat="1" applyFont="1" applyBorder="1" applyAlignment="1">
      <alignment horizontal="center" vertical="center" shrinkToFit="1"/>
    </xf>
    <xf numFmtId="49" fontId="24" fillId="0" borderId="25" xfId="0" applyNumberFormat="1" applyFont="1" applyBorder="1" applyAlignment="1">
      <alignment horizontal="left" vertical="center"/>
    </xf>
    <xf numFmtId="49" fontId="29" fillId="0" borderId="27" xfId="0" applyNumberFormat="1" applyFont="1" applyBorder="1" applyAlignment="1">
      <alignment horizontal="left" vertical="center"/>
    </xf>
    <xf numFmtId="49" fontId="29" fillId="0" borderId="26" xfId="0" applyNumberFormat="1" applyFont="1" applyBorder="1" applyAlignment="1">
      <alignment horizontal="left" vertical="center"/>
    </xf>
    <xf numFmtId="49" fontId="29" fillId="0" borderId="25" xfId="0" applyNumberFormat="1" applyFont="1" applyBorder="1" applyAlignment="1">
      <alignment vertical="center"/>
    </xf>
    <xf numFmtId="49" fontId="29" fillId="0" borderId="27" xfId="0" applyNumberFormat="1" applyFont="1" applyBorder="1" applyAlignment="1">
      <alignment vertical="center"/>
    </xf>
    <xf numFmtId="49" fontId="29" fillId="0" borderId="26" xfId="0" applyNumberFormat="1" applyFont="1" applyBorder="1" applyAlignment="1">
      <alignment vertical="center"/>
    </xf>
    <xf numFmtId="49" fontId="29" fillId="0" borderId="2" xfId="0" applyNumberFormat="1" applyFont="1" applyBorder="1" applyAlignment="1">
      <alignment horizontal="center" vertical="center"/>
    </xf>
    <xf numFmtId="176" fontId="29" fillId="0" borderId="5"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9" xfId="0" applyNumberFormat="1" applyFont="1" applyBorder="1" applyAlignment="1">
      <alignment horizontal="center" vertical="center"/>
    </xf>
    <xf numFmtId="176" fontId="33" fillId="0" borderId="16"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5" fillId="0" borderId="4" xfId="0" applyNumberFormat="1" applyFont="1" applyBorder="1" applyAlignment="1">
      <alignment horizontal="left" vertical="center"/>
    </xf>
    <xf numFmtId="49" fontId="25" fillId="0" borderId="9" xfId="0" applyNumberFormat="1" applyFont="1" applyBorder="1" applyAlignment="1">
      <alignment horizontal="center" vertical="center"/>
    </xf>
    <xf numFmtId="49" fontId="25" fillId="0" borderId="16" xfId="0" applyNumberFormat="1" applyFont="1" applyBorder="1" applyAlignment="1">
      <alignment horizontal="left" vertical="center" indent="6"/>
    </xf>
    <xf numFmtId="49" fontId="29" fillId="0" borderId="11" xfId="0" applyNumberFormat="1" applyFont="1" applyBorder="1" applyAlignment="1">
      <alignment horizontal="left" vertical="top" wrapText="1"/>
    </xf>
    <xf numFmtId="49" fontId="25" fillId="0" borderId="1" xfId="0" applyNumberFormat="1" applyFont="1" applyBorder="1" applyAlignment="1">
      <alignment horizontal="left" vertical="center"/>
    </xf>
    <xf numFmtId="49" fontId="25" fillId="0" borderId="8" xfId="0" applyNumberFormat="1" applyFont="1" applyBorder="1" applyAlignment="1">
      <alignment horizontal="center" vertical="center"/>
    </xf>
    <xf numFmtId="49" fontId="25" fillId="0" borderId="28" xfId="0" applyNumberFormat="1" applyFont="1" applyBorder="1" applyAlignment="1">
      <alignment horizontal="center" vertical="center"/>
    </xf>
    <xf numFmtId="49" fontId="25" fillId="0" borderId="19" xfId="0" applyNumberFormat="1" applyFont="1" applyBorder="1" applyAlignment="1">
      <alignment horizontal="left" vertical="center"/>
    </xf>
    <xf numFmtId="49" fontId="25" fillId="0" borderId="11" xfId="0" applyNumberFormat="1" applyFont="1" applyBorder="1" applyAlignment="1">
      <alignment horizontal="left" vertical="center"/>
    </xf>
    <xf numFmtId="49" fontId="25" fillId="0" borderId="0" xfId="0" applyNumberFormat="1" applyFont="1" applyAlignment="1">
      <alignment horizontal="left" vertical="center" shrinkToFit="1"/>
    </xf>
    <xf numFmtId="49" fontId="25" fillId="0" borderId="0" xfId="0" applyNumberFormat="1" applyFont="1" applyBorder="1" applyAlignment="1">
      <alignment horizontal="left" vertical="center"/>
    </xf>
    <xf numFmtId="49" fontId="27" fillId="0" borderId="0" xfId="0" applyNumberFormat="1" applyFont="1" applyBorder="1" applyAlignment="1">
      <alignment horizontal="center" vertical="center"/>
    </xf>
    <xf numFmtId="49" fontId="32" fillId="0" borderId="0" xfId="0" applyNumberFormat="1" applyFont="1" applyAlignment="1">
      <alignment horizontal="left" vertical="center"/>
    </xf>
    <xf numFmtId="49" fontId="34" fillId="0" borderId="0" xfId="0" applyNumberFormat="1" applyFont="1" applyAlignment="1">
      <alignment horizontal="center" vertical="center"/>
    </xf>
    <xf numFmtId="49" fontId="35" fillId="0" borderId="0" xfId="0" applyNumberFormat="1" applyFont="1" applyAlignment="1">
      <alignment horizontal="center" vertical="center"/>
    </xf>
    <xf numFmtId="49" fontId="36" fillId="0" borderId="0" xfId="0" applyNumberFormat="1" applyFont="1" applyAlignment="1">
      <alignment horizontal="right" vertical="top"/>
    </xf>
    <xf numFmtId="49" fontId="36" fillId="0" borderId="0" xfId="0" applyNumberFormat="1" applyFont="1" applyAlignment="1">
      <alignment horizontal="left" vertical="top" wrapText="1"/>
    </xf>
    <xf numFmtId="49" fontId="31" fillId="0" borderId="1" xfId="0" applyNumberFormat="1" applyFont="1" applyBorder="1" applyAlignment="1">
      <alignment horizontal="center" vertical="center"/>
    </xf>
    <xf numFmtId="49" fontId="32" fillId="0" borderId="1" xfId="0" applyNumberFormat="1" applyFont="1" applyBorder="1" applyAlignment="1">
      <alignment horizontal="center" vertical="center"/>
    </xf>
    <xf numFmtId="0" fontId="31" fillId="0" borderId="1" xfId="0" applyNumberFormat="1" applyFont="1" applyBorder="1" applyAlignment="1">
      <alignment horizontal="center" vertical="center"/>
    </xf>
    <xf numFmtId="49" fontId="32" fillId="0" borderId="1" xfId="0" applyNumberFormat="1" applyFont="1" applyBorder="1" applyAlignment="1">
      <alignment horizontal="left" vertical="center" wrapText="1" indent="1"/>
    </xf>
    <xf numFmtId="0" fontId="30" fillId="0" borderId="0" xfId="0" applyNumberFormat="1" applyFont="1" applyAlignment="1">
      <alignment horizontal="center" vertical="center"/>
    </xf>
    <xf numFmtId="0" fontId="37" fillId="0" borderId="0" xfId="0" applyNumberFormat="1" applyFont="1" applyAlignment="1">
      <alignment horizontal="left" vertical="center"/>
    </xf>
    <xf numFmtId="0" fontId="30" fillId="0" borderId="0" xfId="0" applyNumberFormat="1" applyFont="1" applyAlignment="1">
      <alignment horizontal="left" vertical="center"/>
    </xf>
    <xf numFmtId="0" fontId="30" fillId="0" borderId="1" xfId="0" applyNumberFormat="1" applyFont="1" applyBorder="1" applyAlignment="1">
      <alignment horizontal="center" vertical="center"/>
    </xf>
    <xf numFmtId="0" fontId="30" fillId="0" borderId="27" xfId="0" applyNumberFormat="1" applyFont="1" applyBorder="1" applyAlignment="1">
      <alignment horizontal="center" vertical="center"/>
    </xf>
    <xf numFmtId="0" fontId="30" fillId="0" borderId="26" xfId="0" applyNumberFormat="1" applyFont="1" applyBorder="1" applyAlignment="1">
      <alignment horizontal="center" vertical="center"/>
    </xf>
    <xf numFmtId="0" fontId="30" fillId="0" borderId="4" xfId="0" applyNumberFormat="1" applyFont="1" applyBorder="1" applyAlignment="1">
      <alignment horizontal="center"/>
    </xf>
    <xf numFmtId="0" fontId="30" fillId="0" borderId="11" xfId="0" applyNumberFormat="1" applyFont="1" applyBorder="1" applyAlignment="1">
      <alignment vertical="center"/>
    </xf>
    <xf numFmtId="0" fontId="30" fillId="0" borderId="4" xfId="0" applyNumberFormat="1" applyFont="1" applyBorder="1" applyAlignment="1">
      <alignment horizontal="center" vertical="center"/>
    </xf>
    <xf numFmtId="0" fontId="30" fillId="0" borderId="4" xfId="0" applyNumberFormat="1" applyFont="1" applyBorder="1" applyAlignment="1">
      <alignment horizontal="right" vertical="center"/>
    </xf>
    <xf numFmtId="0" fontId="30" fillId="0" borderId="5" xfId="0" applyNumberFormat="1" applyFont="1" applyBorder="1" applyAlignment="1">
      <alignment horizontal="right" vertical="center"/>
    </xf>
    <xf numFmtId="0" fontId="30" fillId="0" borderId="3" xfId="0" applyNumberFormat="1" applyFont="1" applyBorder="1" applyAlignment="1">
      <alignment horizontal="right" vertical="center"/>
    </xf>
    <xf numFmtId="0" fontId="30" fillId="0" borderId="11" xfId="0" applyNumberFormat="1" applyFont="1" applyBorder="1" applyAlignment="1">
      <alignment horizontal="center" vertical="top"/>
    </xf>
    <xf numFmtId="0" fontId="30" fillId="0" borderId="11" xfId="0" applyNumberFormat="1" applyFont="1" applyBorder="1" applyAlignment="1">
      <alignment horizontal="center" vertical="center"/>
    </xf>
    <xf numFmtId="0" fontId="30" fillId="0" borderId="16" xfId="0" applyNumberFormat="1" applyFont="1" applyBorder="1" applyAlignment="1">
      <alignment horizontal="center" vertical="center"/>
    </xf>
    <xf numFmtId="0" fontId="30" fillId="0" borderId="10" xfId="0" applyNumberFormat="1" applyFont="1" applyBorder="1" applyAlignment="1">
      <alignment horizontal="center" vertical="center"/>
    </xf>
    <xf numFmtId="0" fontId="30" fillId="0" borderId="25" xfId="0" applyNumberFormat="1" applyFont="1" applyBorder="1" applyAlignment="1">
      <alignment horizontal="center" vertical="center"/>
    </xf>
    <xf numFmtId="0" fontId="30" fillId="0" borderId="2" xfId="0" applyNumberFormat="1" applyFont="1" applyBorder="1" applyAlignment="1">
      <alignment horizontal="right" vertical="center"/>
    </xf>
    <xf numFmtId="0" fontId="30" fillId="0" borderId="9" xfId="0" applyNumberFormat="1" applyFont="1" applyBorder="1" applyAlignment="1">
      <alignment horizontal="center" vertical="center"/>
    </xf>
    <xf numFmtId="0" fontId="30" fillId="0" borderId="0" xfId="0" applyNumberFormat="1" applyFont="1" applyBorder="1" applyAlignment="1">
      <alignment horizontal="left" vertical="center"/>
    </xf>
    <xf numFmtId="0" fontId="31" fillId="0" borderId="25" xfId="0" applyNumberFormat="1" applyFont="1" applyBorder="1" applyAlignment="1">
      <alignment horizontal="left" vertical="center" indent="1"/>
    </xf>
    <xf numFmtId="0" fontId="31" fillId="0" borderId="26" xfId="0" applyNumberFormat="1" applyFont="1" applyBorder="1" applyAlignment="1">
      <alignment horizontal="left" vertical="center"/>
    </xf>
    <xf numFmtId="0" fontId="31" fillId="0" borderId="25" xfId="0" quotePrefix="1" applyNumberFormat="1" applyFont="1" applyBorder="1" applyAlignment="1">
      <alignment horizontal="left" vertical="center" indent="1"/>
    </xf>
    <xf numFmtId="0" fontId="31" fillId="0" borderId="27" xfId="0" applyNumberFormat="1" applyFont="1" applyBorder="1" applyAlignment="1">
      <alignment horizontal="left" vertical="center" wrapText="1"/>
    </xf>
    <xf numFmtId="0" fontId="31" fillId="0" borderId="1" xfId="0" applyNumberFormat="1" applyFont="1" applyBorder="1" applyAlignment="1">
      <alignment horizontal="left" vertical="center" indent="1"/>
    </xf>
    <xf numFmtId="0" fontId="31" fillId="0" borderId="27" xfId="0" applyNumberFormat="1" applyFont="1" applyBorder="1" applyAlignment="1">
      <alignment horizontal="left" vertical="center"/>
    </xf>
    <xf numFmtId="0" fontId="30" fillId="0" borderId="6" xfId="0" applyNumberFormat="1" applyFont="1" applyBorder="1" applyAlignment="1">
      <alignment horizontal="left" vertical="center"/>
    </xf>
    <xf numFmtId="0" fontId="31" fillId="0" borderId="25" xfId="0" applyNumberFormat="1" applyFont="1" applyBorder="1" applyAlignment="1">
      <alignment horizontal="left" vertical="center"/>
    </xf>
    <xf numFmtId="0" fontId="31" fillId="0" borderId="27" xfId="0" applyNumberFormat="1" applyFont="1" applyBorder="1" applyAlignment="1">
      <alignment horizontal="center" vertical="center"/>
    </xf>
    <xf numFmtId="0" fontId="30" fillId="0" borderId="26" xfId="0" applyNumberFormat="1" applyFont="1" applyBorder="1" applyAlignment="1">
      <alignment horizontal="left" vertical="center"/>
    </xf>
    <xf numFmtId="0" fontId="31" fillId="0" borderId="4" xfId="0" applyNumberFormat="1" applyFont="1" applyBorder="1" applyAlignment="1">
      <alignment horizontal="left" vertical="center"/>
    </xf>
    <xf numFmtId="0" fontId="31" fillId="0" borderId="25" xfId="0" applyNumberFormat="1" applyFont="1" applyBorder="1" applyAlignment="1">
      <alignment horizontal="right" vertical="center"/>
    </xf>
    <xf numFmtId="0" fontId="31" fillId="0" borderId="8" xfId="0" applyNumberFormat="1" applyFont="1" applyBorder="1" applyAlignment="1">
      <alignment horizontal="left" vertical="center"/>
    </xf>
    <xf numFmtId="0" fontId="31" fillId="0" borderId="8" xfId="0" applyNumberFormat="1" applyFont="1" applyBorder="1" applyAlignment="1">
      <alignment horizontal="center" vertical="center" textRotation="255"/>
    </xf>
    <xf numFmtId="0" fontId="30" fillId="0" borderId="0" xfId="0" applyFont="1" applyBorder="1"/>
    <xf numFmtId="0" fontId="30" fillId="0" borderId="9" xfId="0" applyNumberFormat="1" applyFont="1" applyBorder="1" applyAlignment="1">
      <alignment horizontal="left" vertical="center"/>
    </xf>
    <xf numFmtId="0" fontId="30" fillId="0" borderId="16" xfId="0" applyNumberFormat="1" applyFont="1" applyBorder="1" applyAlignment="1">
      <alignment horizontal="left" vertical="center"/>
    </xf>
    <xf numFmtId="0" fontId="30" fillId="0" borderId="16" xfId="0" applyFont="1" applyBorder="1"/>
    <xf numFmtId="0" fontId="31" fillId="0" borderId="11" xfId="0" applyNumberFormat="1" applyFont="1" applyBorder="1" applyAlignment="1">
      <alignment horizontal="left" vertical="center"/>
    </xf>
    <xf numFmtId="0" fontId="30" fillId="0" borderId="4" xfId="0" applyNumberFormat="1" applyFont="1" applyBorder="1" applyAlignment="1">
      <alignment horizontal="left" vertical="center"/>
    </xf>
    <xf numFmtId="0" fontId="30" fillId="0" borderId="5" xfId="0" applyNumberFormat="1" applyFont="1" applyBorder="1" applyAlignment="1">
      <alignment horizontal="left" vertical="center"/>
    </xf>
    <xf numFmtId="0" fontId="30" fillId="0" borderId="5" xfId="0" applyFont="1" applyBorder="1"/>
    <xf numFmtId="0" fontId="30" fillId="0" borderId="3" xfId="0" applyNumberFormat="1" applyFont="1" applyBorder="1" applyAlignment="1">
      <alignment horizontal="left" vertical="center"/>
    </xf>
    <xf numFmtId="0" fontId="30" fillId="0" borderId="8" xfId="0" applyNumberFormat="1" applyFont="1" applyBorder="1" applyAlignment="1">
      <alignment horizontal="center" vertical="center"/>
    </xf>
    <xf numFmtId="0" fontId="30" fillId="0" borderId="7" xfId="0" applyNumberFormat="1" applyFont="1" applyBorder="1" applyAlignment="1">
      <alignment horizontal="left" vertical="center"/>
    </xf>
    <xf numFmtId="0" fontId="30" fillId="0" borderId="8" xfId="0" applyNumberFormat="1" applyFont="1" applyBorder="1" applyAlignment="1">
      <alignment horizontal="left" vertical="center"/>
    </xf>
    <xf numFmtId="0" fontId="30" fillId="0" borderId="11" xfId="0" applyNumberFormat="1" applyFont="1" applyBorder="1" applyAlignment="1">
      <alignment horizontal="left" vertical="center"/>
    </xf>
    <xf numFmtId="0" fontId="30" fillId="0" borderId="10" xfId="0" applyNumberFormat="1" applyFont="1" applyBorder="1" applyAlignment="1">
      <alignment horizontal="left" vertical="center"/>
    </xf>
    <xf numFmtId="0" fontId="30" fillId="0" borderId="0" xfId="0" applyFont="1"/>
    <xf numFmtId="0" fontId="30" fillId="0" borderId="0" xfId="0" applyNumberFormat="1" applyFont="1" applyAlignment="1">
      <alignment horizontal="right" vertical="center"/>
    </xf>
    <xf numFmtId="0" fontId="30" fillId="0" borderId="2" xfId="0" applyNumberFormat="1" applyFont="1" applyBorder="1" applyAlignment="1">
      <alignment horizontal="left" vertical="center"/>
    </xf>
    <xf numFmtId="0" fontId="30" fillId="0" borderId="25" xfId="0" applyNumberFormat="1" applyFont="1" applyBorder="1" applyAlignment="1">
      <alignment horizontal="left" vertical="center"/>
    </xf>
    <xf numFmtId="0" fontId="30" fillId="0" borderId="27" xfId="0" applyFont="1" applyBorder="1" applyAlignment="1">
      <alignment horizontal="left" vertical="center"/>
    </xf>
    <xf numFmtId="0" fontId="30" fillId="0" borderId="27" xfId="0" applyNumberFormat="1" applyFont="1" applyBorder="1" applyAlignment="1">
      <alignment horizontal="left" vertical="center"/>
    </xf>
    <xf numFmtId="0" fontId="30" fillId="0" borderId="11" xfId="0" applyFont="1" applyBorder="1" applyAlignment="1">
      <alignment horizontal="center" vertical="center"/>
    </xf>
    <xf numFmtId="0" fontId="30" fillId="0" borderId="1" xfId="0" applyFont="1" applyBorder="1" applyAlignment="1">
      <alignment horizontal="center" vertical="center"/>
    </xf>
    <xf numFmtId="0" fontId="30" fillId="0" borderId="2" xfId="0" applyNumberFormat="1" applyFont="1" applyBorder="1" applyAlignment="1">
      <alignment horizontal="center" vertical="center"/>
    </xf>
    <xf numFmtId="0" fontId="30" fillId="0" borderId="5" xfId="0" applyNumberFormat="1" applyFont="1" applyBorder="1" applyAlignment="1">
      <alignment horizontal="center" vertical="center"/>
    </xf>
    <xf numFmtId="0" fontId="30" fillId="0" borderId="3" xfId="0" applyNumberFormat="1" applyFont="1" applyBorder="1" applyAlignment="1">
      <alignment horizontal="center" vertical="center"/>
    </xf>
    <xf numFmtId="0" fontId="30" fillId="0" borderId="6" xfId="0" applyNumberFormat="1" applyFont="1" applyBorder="1" applyAlignment="1">
      <alignment horizontal="center" vertical="center"/>
    </xf>
    <xf numFmtId="0" fontId="30" fillId="0" borderId="0" xfId="0" applyNumberFormat="1" applyFont="1" applyBorder="1" applyAlignment="1">
      <alignment horizontal="center" vertical="center"/>
    </xf>
    <xf numFmtId="0" fontId="30" fillId="0" borderId="7" xfId="0" applyNumberFormat="1" applyFont="1" applyBorder="1" applyAlignment="1">
      <alignment horizontal="center" vertical="center"/>
    </xf>
    <xf numFmtId="0" fontId="30" fillId="0" borderId="1" xfId="0" applyNumberFormat="1" applyFont="1" applyBorder="1" applyAlignment="1">
      <alignment horizontal="center" vertical="center" wrapText="1"/>
    </xf>
    <xf numFmtId="0" fontId="31" fillId="0" borderId="27" xfId="0" applyNumberFormat="1" applyFont="1" applyBorder="1" applyAlignment="1">
      <alignment horizontal="left" vertical="center" indent="1"/>
    </xf>
    <xf numFmtId="0" fontId="30" fillId="0" borderId="1" xfId="0" applyNumberFormat="1" applyFont="1" applyBorder="1" applyAlignment="1">
      <alignment horizontal="left" vertical="center" indent="1"/>
    </xf>
    <xf numFmtId="0" fontId="30" fillId="0" borderId="1" xfId="0" applyNumberFormat="1" applyFont="1" applyBorder="1" applyAlignment="1">
      <alignment horizontal="left" vertical="center"/>
    </xf>
    <xf numFmtId="0" fontId="30" fillId="0" borderId="8" xfId="0" applyNumberFormat="1" applyFont="1" applyBorder="1" applyAlignment="1">
      <alignment horizontal="right" vertical="center"/>
    </xf>
    <xf numFmtId="0" fontId="30" fillId="0" borderId="25" xfId="0" applyNumberFormat="1" applyFont="1" applyBorder="1" applyAlignment="1">
      <alignment horizontal="right" vertical="center"/>
    </xf>
    <xf numFmtId="0" fontId="31" fillId="0" borderId="4" xfId="0" applyNumberFormat="1" applyFont="1" applyBorder="1" applyAlignment="1">
      <alignment vertical="center" textRotation="255"/>
    </xf>
    <xf numFmtId="0" fontId="30" fillId="0" borderId="5" xfId="0" applyFont="1" applyBorder="1" applyAlignment="1">
      <alignment horizontal="center" vertical="center"/>
    </xf>
    <xf numFmtId="0" fontId="30" fillId="0" borderId="3" xfId="0" applyFont="1" applyBorder="1" applyAlignment="1">
      <alignment horizontal="center" vertical="center"/>
    </xf>
    <xf numFmtId="0" fontId="30" fillId="0" borderId="0" xfId="0" applyNumberFormat="1" applyFont="1" applyBorder="1" applyAlignment="1">
      <alignment vertical="center"/>
    </xf>
    <xf numFmtId="0" fontId="30" fillId="0" borderId="7" xfId="0" applyNumberFormat="1" applyFont="1" applyBorder="1" applyAlignment="1">
      <alignment vertical="center"/>
    </xf>
    <xf numFmtId="0" fontId="30" fillId="0" borderId="4" xfId="0" applyNumberFormat="1" applyFont="1" applyBorder="1" applyAlignment="1">
      <alignment horizontal="center" vertical="center" wrapText="1"/>
    </xf>
    <xf numFmtId="49" fontId="39" fillId="0" borderId="0" xfId="0" applyNumberFormat="1" applyFont="1" applyAlignment="1">
      <alignment horizontal="left" vertical="center" indent="6"/>
    </xf>
    <xf numFmtId="49" fontId="25" fillId="0" borderId="16" xfId="0" applyNumberFormat="1" applyFont="1" applyBorder="1" applyAlignment="1">
      <alignment horizontal="left" vertical="center" indent="2"/>
    </xf>
    <xf numFmtId="49" fontId="25" fillId="0" borderId="0" xfId="0" applyNumberFormat="1" applyFont="1" applyBorder="1" applyAlignment="1">
      <alignment horizontal="left" vertical="top" wrapText="1"/>
    </xf>
    <xf numFmtId="49" fontId="28" fillId="0" borderId="0" xfId="0" applyNumberFormat="1" applyFont="1" applyAlignment="1">
      <alignment horizontal="right" vertical="center"/>
    </xf>
    <xf numFmtId="0" fontId="28" fillId="0" borderId="0" xfId="0" applyNumberFormat="1" applyFont="1" applyAlignment="1">
      <alignment horizontal="center" vertical="center"/>
    </xf>
    <xf numFmtId="49" fontId="28" fillId="0" borderId="0" xfId="0" applyNumberFormat="1" applyFont="1" applyAlignment="1">
      <alignment horizontal="left" vertical="center"/>
    </xf>
    <xf numFmtId="49" fontId="25" fillId="0" borderId="25" xfId="0" applyNumberFormat="1" applyFont="1" applyBorder="1" applyAlignment="1">
      <alignment horizontal="left" vertical="center" indent="1"/>
    </xf>
    <xf numFmtId="49" fontId="25" fillId="0" borderId="27" xfId="0" applyNumberFormat="1" applyFont="1" applyBorder="1" applyAlignment="1">
      <alignment horizontal="left" vertical="center" indent="1"/>
    </xf>
    <xf numFmtId="0" fontId="25" fillId="0" borderId="1" xfId="0" applyNumberFormat="1" applyFont="1" applyBorder="1" applyAlignment="1">
      <alignment horizontal="center" vertical="center"/>
    </xf>
    <xf numFmtId="49" fontId="25" fillId="0" borderId="2" xfId="0" applyNumberFormat="1" applyFont="1" applyBorder="1" applyAlignment="1">
      <alignment horizontal="left" vertical="top"/>
    </xf>
    <xf numFmtId="49" fontId="24" fillId="0" borderId="0" xfId="0" applyNumberFormat="1" applyFont="1" applyAlignment="1">
      <alignment horizontal="right" vertical="center"/>
    </xf>
    <xf numFmtId="0" fontId="25" fillId="0" borderId="0" xfId="3" applyFont="1" applyFill="1">
      <alignment vertical="center"/>
    </xf>
    <xf numFmtId="0" fontId="41" fillId="0" borderId="0" xfId="4" applyFont="1" applyFill="1"/>
    <xf numFmtId="0" fontId="42" fillId="0" borderId="0" xfId="5" applyFont="1" applyFill="1"/>
    <xf numFmtId="0" fontId="25" fillId="0" borderId="0" xfId="3" applyFont="1" applyFill="1" applyBorder="1" applyAlignment="1">
      <alignment horizontal="right" vertical="center"/>
    </xf>
    <xf numFmtId="0" fontId="25" fillId="0" borderId="39" xfId="3" applyFont="1" applyFill="1" applyBorder="1" applyAlignment="1">
      <alignment vertical="center"/>
    </xf>
    <xf numFmtId="0" fontId="25" fillId="0" borderId="48" xfId="3" applyFont="1" applyFill="1" applyBorder="1">
      <alignment vertical="center"/>
    </xf>
    <xf numFmtId="0" fontId="25" fillId="0" borderId="49" xfId="3" applyFont="1" applyFill="1" applyBorder="1">
      <alignment vertical="center"/>
    </xf>
    <xf numFmtId="0" fontId="25" fillId="0" borderId="50" xfId="3" applyFont="1" applyFill="1" applyBorder="1">
      <alignment vertical="center"/>
    </xf>
    <xf numFmtId="0" fontId="25" fillId="0" borderId="38" xfId="3" applyFont="1" applyFill="1" applyBorder="1">
      <alignment vertical="center"/>
    </xf>
    <xf numFmtId="0" fontId="25" fillId="0" borderId="39" xfId="3" applyFont="1" applyFill="1" applyBorder="1">
      <alignment vertical="center"/>
    </xf>
    <xf numFmtId="0" fontId="25" fillId="0" borderId="42" xfId="3" applyFont="1" applyFill="1" applyBorder="1">
      <alignment vertical="center"/>
    </xf>
    <xf numFmtId="0" fontId="25" fillId="0" borderId="44" xfId="3" applyFont="1" applyFill="1" applyBorder="1">
      <alignment vertical="center"/>
    </xf>
    <xf numFmtId="0" fontId="25" fillId="0" borderId="48" xfId="3" applyFont="1" applyFill="1" applyBorder="1" applyAlignment="1">
      <alignment vertical="center" textRotation="255"/>
    </xf>
    <xf numFmtId="0" fontId="25" fillId="0" borderId="0" xfId="3" applyFont="1" applyFill="1" applyBorder="1">
      <alignment vertical="center"/>
    </xf>
    <xf numFmtId="0" fontId="25" fillId="0" borderId="54" xfId="3" applyFont="1" applyFill="1" applyBorder="1" applyAlignment="1">
      <alignment horizontal="center" vertical="center" textRotation="255"/>
    </xf>
    <xf numFmtId="0" fontId="25" fillId="0" borderId="16" xfId="3" applyFont="1" applyFill="1" applyBorder="1">
      <alignment vertical="center"/>
    </xf>
    <xf numFmtId="0" fontId="25" fillId="0" borderId="41" xfId="3" applyFont="1" applyFill="1" applyBorder="1">
      <alignment vertical="center"/>
    </xf>
    <xf numFmtId="0" fontId="25" fillId="0" borderId="38" xfId="3" applyFont="1" applyFill="1" applyBorder="1" applyAlignment="1">
      <alignment vertical="center" textRotation="255"/>
    </xf>
    <xf numFmtId="0" fontId="25" fillId="0" borderId="37" xfId="3" applyFont="1" applyFill="1" applyBorder="1">
      <alignment vertical="center"/>
    </xf>
    <xf numFmtId="0" fontId="25" fillId="0" borderId="42" xfId="3" applyFont="1" applyFill="1" applyBorder="1" applyAlignment="1">
      <alignment vertical="center" textRotation="255"/>
    </xf>
    <xf numFmtId="0" fontId="25" fillId="0" borderId="43" xfId="3" applyFont="1" applyFill="1" applyBorder="1">
      <alignment vertical="center"/>
    </xf>
    <xf numFmtId="0" fontId="25" fillId="0" borderId="0" xfId="3" applyFont="1" applyFill="1" applyBorder="1" applyAlignment="1">
      <alignment vertical="center" wrapText="1"/>
    </xf>
    <xf numFmtId="0" fontId="43" fillId="0" borderId="0" xfId="3" applyFont="1" applyFill="1" applyBorder="1" applyAlignment="1">
      <alignment vertical="center"/>
    </xf>
    <xf numFmtId="0" fontId="25" fillId="0" borderId="0" xfId="3" applyFont="1" applyFill="1" applyAlignment="1">
      <alignment vertical="center"/>
    </xf>
    <xf numFmtId="49" fontId="44" fillId="0" borderId="0" xfId="0" applyNumberFormat="1" applyFont="1" applyAlignment="1">
      <alignment horizontal="left" vertical="center"/>
    </xf>
    <xf numFmtId="49" fontId="44" fillId="0" borderId="48" xfId="0" applyNumberFormat="1" applyFont="1" applyBorder="1" applyAlignment="1">
      <alignment horizontal="left" vertical="center"/>
    </xf>
    <xf numFmtId="49" fontId="44" fillId="0" borderId="49" xfId="0" applyNumberFormat="1" applyFont="1" applyBorder="1" applyAlignment="1">
      <alignment horizontal="left" vertical="center"/>
    </xf>
    <xf numFmtId="49" fontId="44" fillId="0" borderId="50" xfId="0" applyNumberFormat="1" applyFont="1" applyBorder="1" applyAlignment="1">
      <alignment horizontal="left" vertical="center"/>
    </xf>
    <xf numFmtId="49" fontId="44" fillId="0" borderId="38" xfId="0" applyNumberFormat="1" applyFont="1" applyBorder="1" applyAlignment="1">
      <alignment horizontal="left" vertical="center"/>
    </xf>
    <xf numFmtId="49" fontId="44" fillId="0" borderId="0" xfId="0" applyNumberFormat="1" applyFont="1" applyBorder="1" applyAlignment="1">
      <alignment horizontal="left" vertical="center"/>
    </xf>
    <xf numFmtId="49" fontId="44" fillId="0" borderId="39" xfId="0" applyNumberFormat="1" applyFont="1" applyBorder="1" applyAlignment="1">
      <alignment horizontal="left" vertical="center"/>
    </xf>
    <xf numFmtId="49" fontId="44" fillId="0" borderId="0" xfId="0" applyNumberFormat="1" applyFont="1" applyBorder="1" applyAlignment="1">
      <alignment horizontal="center" vertical="center"/>
    </xf>
    <xf numFmtId="49" fontId="44" fillId="0" borderId="16" xfId="0" applyNumberFormat="1" applyFont="1" applyBorder="1" applyAlignment="1">
      <alignment horizontal="left" vertical="center" indent="1"/>
    </xf>
    <xf numFmtId="49" fontId="44" fillId="0" borderId="16" xfId="0" applyNumberFormat="1" applyFont="1" applyBorder="1" applyAlignment="1">
      <alignment vertical="center"/>
    </xf>
    <xf numFmtId="49" fontId="44" fillId="0" borderId="16" xfId="0" applyNumberFormat="1" applyFont="1" applyBorder="1" applyAlignment="1">
      <alignment horizontal="center" vertical="center"/>
    </xf>
    <xf numFmtId="49" fontId="47" fillId="0" borderId="0" xfId="0" applyNumberFormat="1" applyFont="1" applyBorder="1" applyAlignment="1">
      <alignment horizontal="center" vertical="center" wrapText="1"/>
    </xf>
    <xf numFmtId="49" fontId="47" fillId="0" borderId="16" xfId="0" applyNumberFormat="1" applyFont="1" applyBorder="1" applyAlignment="1">
      <alignment horizontal="center" vertical="center"/>
    </xf>
    <xf numFmtId="49" fontId="44" fillId="0" borderId="42" xfId="0" applyNumberFormat="1" applyFont="1" applyBorder="1" applyAlignment="1">
      <alignment horizontal="left" vertical="center"/>
    </xf>
    <xf numFmtId="49" fontId="44" fillId="0" borderId="43" xfId="0" applyNumberFormat="1" applyFont="1" applyBorder="1" applyAlignment="1">
      <alignment horizontal="left" vertical="center"/>
    </xf>
    <xf numFmtId="49" fontId="44" fillId="0" borderId="44" xfId="0" applyNumberFormat="1" applyFont="1" applyBorder="1" applyAlignment="1">
      <alignment horizontal="left" vertical="center"/>
    </xf>
    <xf numFmtId="49" fontId="25" fillId="0" borderId="0" xfId="0" applyNumberFormat="1" applyFont="1" applyBorder="1" applyAlignment="1">
      <alignment horizontal="right" vertical="center"/>
    </xf>
    <xf numFmtId="49" fontId="25" fillId="0" borderId="7" xfId="0" applyNumberFormat="1" applyFont="1" applyBorder="1" applyAlignment="1">
      <alignment horizontal="right" vertical="center"/>
    </xf>
    <xf numFmtId="49" fontId="27" fillId="0" borderId="0" xfId="0" applyNumberFormat="1" applyFont="1" applyBorder="1" applyAlignment="1">
      <alignment horizontal="left" vertical="center"/>
    </xf>
    <xf numFmtId="49" fontId="25" fillId="0" borderId="0" xfId="0" applyNumberFormat="1" applyFont="1" applyBorder="1" applyAlignment="1">
      <alignment horizontal="right" vertical="top"/>
    </xf>
    <xf numFmtId="49" fontId="25" fillId="0" borderId="0" xfId="0" applyNumberFormat="1" applyFont="1" applyBorder="1" applyAlignment="1">
      <alignment vertical="top" wrapText="1"/>
    </xf>
    <xf numFmtId="49" fontId="25" fillId="0" borderId="7" xfId="0" applyNumberFormat="1" applyFont="1" applyBorder="1" applyAlignment="1">
      <alignment vertical="top" wrapText="1"/>
    </xf>
    <xf numFmtId="49" fontId="28" fillId="0" borderId="0" xfId="0" applyNumberFormat="1" applyFont="1" applyBorder="1" applyAlignment="1">
      <alignment horizontal="center" vertical="center"/>
    </xf>
    <xf numFmtId="49" fontId="25" fillId="0" borderId="0" xfId="0" applyNumberFormat="1" applyFont="1" applyBorder="1" applyAlignment="1">
      <alignment vertical="center"/>
    </xf>
    <xf numFmtId="49" fontId="25" fillId="0" borderId="0" xfId="0" applyNumberFormat="1" applyFont="1" applyBorder="1" applyAlignment="1">
      <alignment horizontal="center" vertical="center"/>
    </xf>
    <xf numFmtId="49" fontId="25" fillId="0" borderId="0" xfId="0" applyNumberFormat="1" applyFont="1" applyBorder="1" applyAlignment="1">
      <alignment horizontal="left" vertical="center" indent="1"/>
    </xf>
    <xf numFmtId="49" fontId="24" fillId="0" borderId="0" xfId="0" applyNumberFormat="1" applyFont="1" applyBorder="1" applyAlignment="1">
      <alignment horizontal="left" vertical="center"/>
    </xf>
    <xf numFmtId="49" fontId="24" fillId="0" borderId="16" xfId="0" applyNumberFormat="1" applyFont="1" applyBorder="1" applyAlignment="1">
      <alignment horizontal="left" vertical="center"/>
    </xf>
    <xf numFmtId="0" fontId="25" fillId="0" borderId="0" xfId="0" applyNumberFormat="1" applyFont="1" applyBorder="1" applyAlignment="1">
      <alignment horizontal="left" vertical="center" indent="1"/>
    </xf>
    <xf numFmtId="0" fontId="25" fillId="0" borderId="0" xfId="0" applyNumberFormat="1" applyFont="1" applyBorder="1" applyAlignment="1">
      <alignment horizontal="left" vertical="center"/>
    </xf>
    <xf numFmtId="49" fontId="24" fillId="0" borderId="0" xfId="0" applyNumberFormat="1" applyFont="1" applyBorder="1" applyAlignment="1">
      <alignment horizontal="right" vertical="center"/>
    </xf>
    <xf numFmtId="49" fontId="25" fillId="0" borderId="1" xfId="0" applyNumberFormat="1" applyFont="1" applyBorder="1" applyAlignment="1">
      <alignment horizontal="center" vertical="center" wrapText="1"/>
    </xf>
    <xf numFmtId="49" fontId="25" fillId="0" borderId="8" xfId="0" applyNumberFormat="1" applyFont="1" applyBorder="1" applyAlignment="1">
      <alignment horizontal="left" vertical="center"/>
    </xf>
    <xf numFmtId="49" fontId="48" fillId="0" borderId="0" xfId="0" applyNumberFormat="1" applyFont="1" applyAlignment="1">
      <alignment horizontal="left" vertical="center"/>
    </xf>
    <xf numFmtId="49" fontId="27" fillId="0" borderId="0" xfId="0" applyNumberFormat="1" applyFont="1" applyAlignment="1">
      <alignment horizontal="left" vertical="top" indent="2"/>
    </xf>
    <xf numFmtId="49" fontId="27" fillId="0" borderId="0" xfId="0" applyNumberFormat="1" applyFont="1" applyAlignment="1">
      <alignment horizontal="left" vertical="top"/>
    </xf>
    <xf numFmtId="49" fontId="48" fillId="0" borderId="0" xfId="0" applyNumberFormat="1" applyFont="1" applyAlignment="1">
      <alignment horizontal="left" vertical="top"/>
    </xf>
    <xf numFmtId="49" fontId="24" fillId="0" borderId="1"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25" xfId="0" applyNumberFormat="1" applyFont="1" applyBorder="1" applyAlignment="1">
      <alignment horizontal="right" vertical="center"/>
    </xf>
    <xf numFmtId="49" fontId="24" fillId="0" borderId="2" xfId="0" applyNumberFormat="1" applyFont="1" applyBorder="1" applyAlignment="1">
      <alignment horizontal="left" vertical="center"/>
    </xf>
    <xf numFmtId="49" fontId="24" fillId="0" borderId="5" xfId="0" applyNumberFormat="1" applyFont="1" applyBorder="1" applyAlignment="1">
      <alignment horizontal="left" vertical="center"/>
    </xf>
    <xf numFmtId="49" fontId="24" fillId="0" borderId="3" xfId="0" applyNumberFormat="1" applyFont="1" applyBorder="1" applyAlignment="1">
      <alignment horizontal="left" vertical="center"/>
    </xf>
    <xf numFmtId="49" fontId="29" fillId="0" borderId="4" xfId="0" applyNumberFormat="1" applyFont="1" applyBorder="1" applyAlignment="1">
      <alignment horizontal="left" vertical="center"/>
    </xf>
    <xf numFmtId="49" fontId="29" fillId="0" borderId="3" xfId="0" applyNumberFormat="1" applyFont="1" applyBorder="1" applyAlignment="1">
      <alignment horizontal="left" vertical="center"/>
    </xf>
    <xf numFmtId="49" fontId="29" fillId="0" borderId="2" xfId="0" applyNumberFormat="1" applyFont="1" applyBorder="1" applyAlignment="1">
      <alignment horizontal="left" vertical="center"/>
    </xf>
    <xf numFmtId="49" fontId="24" fillId="0" borderId="6" xfId="0" applyNumberFormat="1" applyFont="1" applyBorder="1" applyAlignment="1">
      <alignment horizontal="left" vertical="center"/>
    </xf>
    <xf numFmtId="49" fontId="24" fillId="0" borderId="7" xfId="0" applyNumberFormat="1" applyFont="1" applyBorder="1" applyAlignment="1">
      <alignment horizontal="left" vertical="center"/>
    </xf>
    <xf numFmtId="49" fontId="29" fillId="0" borderId="8" xfId="0" applyNumberFormat="1" applyFont="1" applyBorder="1" applyAlignment="1">
      <alignment horizontal="left" vertical="center"/>
    </xf>
    <xf numFmtId="49" fontId="29" fillId="0" borderId="10" xfId="0" applyNumberFormat="1" applyFont="1" applyBorder="1" applyAlignment="1">
      <alignment horizontal="left" vertical="center"/>
    </xf>
    <xf numFmtId="49" fontId="29" fillId="0" borderId="9" xfId="0" applyNumberFormat="1" applyFont="1" applyBorder="1" applyAlignment="1">
      <alignment horizontal="left" vertical="center"/>
    </xf>
    <xf numFmtId="49" fontId="29" fillId="0" borderId="3" xfId="0" applyNumberFormat="1" applyFont="1" applyBorder="1" applyAlignment="1">
      <alignment horizontal="left" vertical="center" wrapText="1"/>
    </xf>
    <xf numFmtId="49" fontId="29" fillId="0" borderId="7" xfId="0" applyNumberFormat="1" applyFont="1" applyBorder="1" applyAlignment="1">
      <alignment horizontal="left" vertical="center"/>
    </xf>
    <xf numFmtId="49" fontId="29" fillId="0" borderId="6" xfId="0" applyNumberFormat="1" applyFont="1" applyBorder="1" applyAlignment="1">
      <alignment horizontal="left" vertical="center"/>
    </xf>
    <xf numFmtId="49" fontId="24" fillId="0" borderId="9" xfId="0" applyNumberFormat="1" applyFont="1" applyBorder="1" applyAlignment="1">
      <alignment horizontal="left" vertical="center"/>
    </xf>
    <xf numFmtId="49" fontId="24" fillId="0" borderId="10" xfId="0" applyNumberFormat="1" applyFont="1" applyBorder="1" applyAlignment="1">
      <alignment horizontal="left" vertical="center"/>
    </xf>
    <xf numFmtId="49" fontId="29" fillId="0" borderId="11" xfId="0" applyNumberFormat="1" applyFont="1" applyBorder="1" applyAlignment="1">
      <alignment horizontal="left" vertical="center"/>
    </xf>
    <xf numFmtId="49" fontId="29" fillId="0" borderId="4" xfId="0" applyNumberFormat="1" applyFont="1" applyBorder="1" applyAlignment="1">
      <alignment horizontal="left" vertical="center" wrapText="1"/>
    </xf>
    <xf numFmtId="49" fontId="29" fillId="0" borderId="1" xfId="0" applyNumberFormat="1" applyFont="1" applyBorder="1" applyAlignment="1">
      <alignment horizontal="left" vertical="center"/>
    </xf>
    <xf numFmtId="49" fontId="25" fillId="0" borderId="25" xfId="0" applyNumberFormat="1" applyFont="1" applyBorder="1" applyAlignment="1">
      <alignment horizontal="centerContinuous" vertical="center"/>
    </xf>
    <xf numFmtId="49" fontId="25" fillId="0" borderId="27" xfId="0" applyNumberFormat="1" applyFont="1" applyBorder="1" applyAlignment="1">
      <alignment horizontal="centerContinuous" vertical="center"/>
    </xf>
    <xf numFmtId="49" fontId="25" fillId="0" borderId="26" xfId="0" applyNumberFormat="1" applyFont="1" applyBorder="1" applyAlignment="1">
      <alignment horizontal="left" vertical="center" indent="1"/>
    </xf>
    <xf numFmtId="180" fontId="25" fillId="0" borderId="25" xfId="0" applyNumberFormat="1" applyFont="1" applyBorder="1" applyAlignment="1">
      <alignment horizontal="left" vertical="center" indent="1"/>
    </xf>
    <xf numFmtId="178" fontId="25" fillId="0" borderId="25" xfId="0" applyNumberFormat="1" applyFont="1" applyBorder="1" applyAlignment="1">
      <alignment horizontal="left" vertical="center" indent="1"/>
    </xf>
    <xf numFmtId="49" fontId="49" fillId="0" borderId="0" xfId="0" applyNumberFormat="1" applyFont="1" applyAlignment="1">
      <alignment horizontal="center" vertical="center"/>
    </xf>
    <xf numFmtId="49" fontId="25" fillId="0" borderId="25" xfId="0" applyNumberFormat="1" applyFont="1" applyBorder="1" applyAlignment="1">
      <alignment horizontal="centerContinuous" vertical="center" wrapText="1"/>
    </xf>
    <xf numFmtId="49" fontId="50" fillId="0" borderId="0" xfId="0" applyNumberFormat="1" applyFont="1" applyAlignment="1">
      <alignment horizontal="center" vertical="center"/>
    </xf>
    <xf numFmtId="49" fontId="25" fillId="0" borderId="16" xfId="0" applyNumberFormat="1" applyFont="1" applyBorder="1" applyAlignment="1">
      <alignment horizontal="left" vertical="center" indent="1"/>
    </xf>
    <xf numFmtId="49" fontId="44" fillId="0" borderId="0" xfId="0" applyNumberFormat="1" applyFont="1" applyAlignment="1">
      <alignment horizontal="left" vertical="center" indent="1"/>
    </xf>
    <xf numFmtId="49" fontId="44" fillId="0" borderId="60" xfId="0" applyNumberFormat="1" applyFont="1" applyBorder="1" applyAlignment="1">
      <alignment horizontal="left" vertical="center" indent="1"/>
    </xf>
    <xf numFmtId="49" fontId="25" fillId="0" borderId="0" xfId="0" applyNumberFormat="1" applyFont="1" applyAlignment="1">
      <alignment horizontal="left" vertical="top" indent="5"/>
    </xf>
    <xf numFmtId="49" fontId="25" fillId="0" borderId="59" xfId="0" applyNumberFormat="1" applyFont="1" applyBorder="1" applyAlignment="1">
      <alignment horizontal="left" vertical="top" wrapText="1"/>
    </xf>
    <xf numFmtId="49" fontId="25" fillId="0" borderId="0" xfId="0" applyNumberFormat="1" applyFont="1" applyAlignment="1">
      <alignment horizontal="left" vertical="center" indent="5"/>
    </xf>
    <xf numFmtId="49" fontId="25" fillId="0" borderId="59" xfId="0" applyNumberFormat="1" applyFont="1" applyBorder="1" applyAlignment="1">
      <alignment horizontal="left" vertical="center" indent="1"/>
    </xf>
    <xf numFmtId="49" fontId="25" fillId="0" borderId="60" xfId="0" applyNumberFormat="1" applyFont="1" applyBorder="1" applyAlignment="1">
      <alignment horizontal="left" vertical="center" indent="1"/>
    </xf>
    <xf numFmtId="0" fontId="24" fillId="0" borderId="0" xfId="0" applyNumberFormat="1" applyFont="1" applyAlignment="1">
      <alignment vertical="center"/>
    </xf>
    <xf numFmtId="177" fontId="24" fillId="0" borderId="0" xfId="0" applyNumberFormat="1" applyFont="1" applyAlignment="1">
      <alignment vertical="center"/>
    </xf>
    <xf numFmtId="49" fontId="24" fillId="0" borderId="0" xfId="0" applyNumberFormat="1" applyFont="1" applyAlignment="1">
      <alignment vertical="center"/>
    </xf>
    <xf numFmtId="0" fontId="51" fillId="0" borderId="0" xfId="0" applyNumberFormat="1" applyFont="1" applyAlignment="1">
      <alignment vertical="center"/>
    </xf>
    <xf numFmtId="177" fontId="25" fillId="0" borderId="0" xfId="0" applyNumberFormat="1" applyFont="1" applyAlignment="1">
      <alignment vertical="center"/>
    </xf>
    <xf numFmtId="0" fontId="24" fillId="0" borderId="61" xfId="0" applyNumberFormat="1" applyFont="1" applyBorder="1" applyAlignment="1">
      <alignment horizontal="center" vertical="center" shrinkToFit="1"/>
    </xf>
    <xf numFmtId="177" fontId="24" fillId="0" borderId="62" xfId="0" applyNumberFormat="1" applyFont="1" applyBorder="1" applyAlignment="1">
      <alignment horizontal="center" vertical="center" shrinkToFit="1"/>
    </xf>
    <xf numFmtId="49" fontId="24" fillId="0" borderId="62" xfId="0" applyNumberFormat="1" applyFont="1" applyBorder="1" applyAlignment="1">
      <alignment horizontal="center" vertical="center" shrinkToFit="1"/>
    </xf>
    <xf numFmtId="0" fontId="24" fillId="0" borderId="31" xfId="0" applyNumberFormat="1" applyFont="1" applyBorder="1" applyAlignment="1">
      <alignment horizontal="right" vertical="center" shrinkToFit="1"/>
    </xf>
    <xf numFmtId="0" fontId="24" fillId="0" borderId="33" xfId="0" applyNumberFormat="1" applyFont="1" applyBorder="1" applyAlignment="1">
      <alignment vertical="center" shrinkToFit="1"/>
    </xf>
    <xf numFmtId="0" fontId="24" fillId="0" borderId="45" xfId="0" applyNumberFormat="1" applyFont="1" applyBorder="1" applyAlignment="1">
      <alignment vertical="center"/>
    </xf>
    <xf numFmtId="0" fontId="24" fillId="0" borderId="32" xfId="0" applyNumberFormat="1" applyFont="1" applyBorder="1" applyAlignment="1">
      <alignment vertical="center"/>
    </xf>
    <xf numFmtId="0" fontId="24" fillId="0" borderId="33" xfId="0" applyNumberFormat="1" applyFont="1" applyBorder="1" applyAlignment="1">
      <alignment vertical="center"/>
    </xf>
    <xf numFmtId="0" fontId="24" fillId="0" borderId="50" xfId="0" applyNumberFormat="1" applyFont="1" applyBorder="1" applyAlignment="1">
      <alignment horizontal="center" vertical="center" shrinkToFit="1"/>
    </xf>
    <xf numFmtId="0" fontId="24" fillId="0" borderId="54" xfId="0" applyNumberFormat="1" applyFont="1" applyBorder="1" applyAlignment="1">
      <alignment horizontal="center" vertical="center" shrinkToFit="1"/>
    </xf>
    <xf numFmtId="177" fontId="24" fillId="0" borderId="8" xfId="0" applyNumberFormat="1" applyFont="1" applyBorder="1" applyAlignment="1">
      <alignment horizontal="center" vertical="center" shrinkToFit="1"/>
    </xf>
    <xf numFmtId="49" fontId="24" fillId="0" borderId="8" xfId="0" applyNumberFormat="1" applyFont="1" applyBorder="1" applyAlignment="1">
      <alignment horizontal="center" vertical="center" shrinkToFit="1"/>
    </xf>
    <xf numFmtId="0" fontId="24" fillId="0" borderId="4" xfId="0" applyNumberFormat="1" applyFont="1" applyBorder="1" applyAlignment="1">
      <alignment horizontal="center" vertical="center" shrinkToFit="1"/>
    </xf>
    <xf numFmtId="0" fontId="24" fillId="0" borderId="39" xfId="0" applyNumberFormat="1" applyFont="1" applyBorder="1" applyAlignment="1">
      <alignment horizontal="center" vertical="center" shrinkToFit="1"/>
    </xf>
    <xf numFmtId="0" fontId="24" fillId="0" borderId="8" xfId="0" applyNumberFormat="1" applyFont="1" applyBorder="1" applyAlignment="1">
      <alignment horizontal="center" vertical="center" shrinkToFit="1"/>
    </xf>
    <xf numFmtId="0" fontId="24" fillId="0" borderId="6" xfId="0" applyNumberFormat="1" applyFont="1" applyBorder="1" applyAlignment="1">
      <alignment horizontal="center" vertical="center" shrinkToFit="1"/>
    </xf>
    <xf numFmtId="0" fontId="24" fillId="0" borderId="67" xfId="0" applyNumberFormat="1" applyFont="1" applyBorder="1" applyAlignment="1">
      <alignment horizontal="center" vertical="center" shrinkToFit="1"/>
    </xf>
    <xf numFmtId="0" fontId="24" fillId="0" borderId="70" xfId="0" applyNumberFormat="1" applyFont="1" applyBorder="1" applyAlignment="1">
      <alignment horizontal="center" vertical="center" shrinkToFit="1"/>
    </xf>
    <xf numFmtId="177" fontId="24" fillId="0" borderId="71" xfId="0" applyNumberFormat="1" applyFont="1" applyBorder="1" applyAlignment="1">
      <alignment horizontal="center" vertical="center" shrinkToFit="1"/>
    </xf>
    <xf numFmtId="49" fontId="24" fillId="0" borderId="71" xfId="0" applyNumberFormat="1" applyFont="1" applyBorder="1" applyAlignment="1">
      <alignment horizontal="center" vertical="center" shrinkToFit="1"/>
    </xf>
    <xf numFmtId="0" fontId="24" fillId="0" borderId="71" xfId="0" applyNumberFormat="1" applyFont="1" applyBorder="1" applyAlignment="1">
      <alignment horizontal="center" vertical="center" shrinkToFit="1"/>
    </xf>
    <xf numFmtId="0" fontId="24" fillId="0" borderId="44" xfId="0" applyNumberFormat="1" applyFont="1" applyBorder="1" applyAlignment="1">
      <alignment horizontal="center" vertical="center" shrinkToFit="1"/>
    </xf>
    <xf numFmtId="0" fontId="24" fillId="0" borderId="72" xfId="0" applyNumberFormat="1" applyFont="1" applyBorder="1" applyAlignment="1">
      <alignment horizontal="center" vertical="center" shrinkToFit="1"/>
    </xf>
    <xf numFmtId="0" fontId="24" fillId="0" borderId="73" xfId="0" applyNumberFormat="1" applyFont="1" applyBorder="1" applyAlignment="1">
      <alignment horizontal="center" vertical="center" shrinkToFit="1"/>
    </xf>
    <xf numFmtId="0" fontId="24" fillId="0" borderId="76" xfId="0" applyNumberFormat="1" applyFont="1" applyBorder="1" applyAlignment="1">
      <alignment vertical="center"/>
    </xf>
    <xf numFmtId="177" fontId="24" fillId="0" borderId="74" xfId="0" applyNumberFormat="1" applyFont="1" applyBorder="1" applyAlignment="1">
      <alignment vertical="center"/>
    </xf>
    <xf numFmtId="49" fontId="24" fillId="0" borderId="74" xfId="0" applyNumberFormat="1" applyFont="1" applyBorder="1" applyAlignment="1">
      <alignment vertical="center"/>
    </xf>
    <xf numFmtId="0" fontId="24" fillId="0" borderId="74" xfId="0" applyNumberFormat="1" applyFont="1" applyBorder="1" applyAlignment="1">
      <alignment vertical="center"/>
    </xf>
    <xf numFmtId="0" fontId="24" fillId="0" borderId="75" xfId="0" applyNumberFormat="1" applyFont="1" applyBorder="1" applyAlignment="1">
      <alignment vertical="center"/>
    </xf>
    <xf numFmtId="0" fontId="24" fillId="0" borderId="64" xfId="0" applyNumberFormat="1" applyFont="1" applyBorder="1" applyAlignment="1">
      <alignment vertical="center"/>
    </xf>
    <xf numFmtId="177" fontId="24" fillId="0" borderId="1" xfId="0" applyNumberFormat="1" applyFont="1" applyBorder="1" applyAlignment="1">
      <alignment horizontal="left" vertical="center"/>
    </xf>
    <xf numFmtId="49" fontId="24" fillId="0" borderId="1" xfId="0" applyNumberFormat="1" applyFont="1" applyBorder="1" applyAlignment="1">
      <alignment vertical="center"/>
    </xf>
    <xf numFmtId="0" fontId="24" fillId="0" borderId="1" xfId="0" applyNumberFormat="1" applyFont="1" applyBorder="1" applyAlignment="1">
      <alignment vertical="center"/>
    </xf>
    <xf numFmtId="0" fontId="24" fillId="0" borderId="35" xfId="0" applyNumberFormat="1" applyFont="1" applyBorder="1" applyAlignment="1">
      <alignment vertical="center"/>
    </xf>
    <xf numFmtId="0" fontId="24" fillId="0" borderId="34" xfId="0" applyNumberFormat="1" applyFont="1" applyBorder="1" applyAlignment="1">
      <alignment vertical="center"/>
    </xf>
    <xf numFmtId="0" fontId="24" fillId="0" borderId="48" xfId="0" applyNumberFormat="1" applyFont="1" applyBorder="1" applyAlignment="1">
      <alignment vertical="center"/>
    </xf>
    <xf numFmtId="177" fontId="24" fillId="0" borderId="49" xfId="0" applyNumberFormat="1" applyFont="1" applyBorder="1" applyAlignment="1">
      <alignment vertical="center"/>
    </xf>
    <xf numFmtId="49" fontId="24" fillId="0" borderId="49" xfId="0" applyNumberFormat="1" applyFont="1" applyBorder="1" applyAlignment="1"/>
    <xf numFmtId="0" fontId="24" fillId="0" borderId="49" xfId="0" applyNumberFormat="1" applyFont="1" applyBorder="1" applyAlignment="1">
      <alignment vertical="center"/>
    </xf>
    <xf numFmtId="0" fontId="24" fillId="0" borderId="77" xfId="0" applyNumberFormat="1" applyFont="1" applyBorder="1" applyAlignment="1">
      <alignment horizontal="center" vertical="center"/>
    </xf>
    <xf numFmtId="0" fontId="24" fillId="0" borderId="78" xfId="0" applyNumberFormat="1" applyFont="1" applyBorder="1" applyAlignment="1">
      <alignment vertical="center"/>
    </xf>
    <xf numFmtId="0" fontId="24" fillId="0" borderId="79" xfId="0" applyNumberFormat="1" applyFont="1" applyBorder="1" applyAlignment="1">
      <alignment vertical="center"/>
    </xf>
    <xf numFmtId="0" fontId="24" fillId="0" borderId="80" xfId="0" applyNumberFormat="1" applyFont="1" applyBorder="1" applyAlignment="1">
      <alignment vertical="center"/>
    </xf>
    <xf numFmtId="0" fontId="24" fillId="0" borderId="81" xfId="0" applyNumberFormat="1" applyFont="1" applyBorder="1" applyAlignment="1">
      <alignment vertical="center"/>
    </xf>
    <xf numFmtId="0" fontId="24" fillId="0" borderId="40" xfId="0" applyNumberFormat="1" applyFont="1" applyBorder="1" applyAlignment="1">
      <alignment vertical="center"/>
    </xf>
    <xf numFmtId="177" fontId="24" fillId="0" borderId="16" xfId="0" applyNumberFormat="1" applyFont="1" applyBorder="1" applyAlignment="1">
      <alignment vertical="center"/>
    </xf>
    <xf numFmtId="49" fontId="24" fillId="0" borderId="16" xfId="0" applyNumberFormat="1" applyFont="1" applyBorder="1" applyAlignment="1">
      <alignment vertical="center"/>
    </xf>
    <xf numFmtId="0" fontId="24" fillId="0" borderId="16" xfId="0" applyNumberFormat="1" applyFont="1" applyBorder="1" applyAlignment="1">
      <alignment vertical="center"/>
    </xf>
    <xf numFmtId="0" fontId="24" fillId="0" borderId="65" xfId="0" applyNumberFormat="1" applyFont="1" applyBorder="1" applyAlignment="1">
      <alignment horizontal="center" vertical="center"/>
    </xf>
    <xf numFmtId="0" fontId="24" fillId="0" borderId="63" xfId="0" applyNumberFormat="1" applyFont="1" applyBorder="1" applyAlignment="1">
      <alignment vertical="center"/>
    </xf>
    <xf numFmtId="0" fontId="24" fillId="0" borderId="11" xfId="0" applyNumberFormat="1" applyFont="1" applyBorder="1" applyAlignment="1">
      <alignment vertical="center"/>
    </xf>
    <xf numFmtId="0" fontId="24" fillId="0" borderId="53" xfId="0" applyNumberFormat="1" applyFont="1" applyBorder="1" applyAlignment="1">
      <alignment vertical="center"/>
    </xf>
    <xf numFmtId="0" fontId="24" fillId="0" borderId="41" xfId="0" applyNumberFormat="1" applyFont="1" applyBorder="1" applyAlignment="1">
      <alignment vertical="center"/>
    </xf>
    <xf numFmtId="0" fontId="24" fillId="0" borderId="47" xfId="0" applyNumberFormat="1" applyFont="1" applyBorder="1" applyAlignment="1">
      <alignment vertical="center"/>
    </xf>
    <xf numFmtId="177" fontId="24" fillId="0" borderId="27" xfId="0" applyNumberFormat="1" applyFont="1" applyBorder="1" applyAlignment="1">
      <alignment vertical="center"/>
    </xf>
    <xf numFmtId="49" fontId="24" fillId="0" borderId="27" xfId="0" applyNumberFormat="1" applyFont="1" applyBorder="1" applyAlignment="1">
      <alignment vertical="center"/>
    </xf>
    <xf numFmtId="0" fontId="24" fillId="0" borderId="95" xfId="0" applyNumberFormat="1" applyFont="1" applyBorder="1" applyAlignment="1">
      <alignment horizontal="center" vertical="center"/>
    </xf>
    <xf numFmtId="0" fontId="24" fillId="0" borderId="55" xfId="0" applyNumberFormat="1" applyFont="1" applyBorder="1" applyAlignment="1">
      <alignment vertical="center"/>
    </xf>
    <xf numFmtId="177" fontId="24" fillId="0" borderId="58" xfId="0" applyNumberFormat="1" applyFont="1" applyBorder="1" applyAlignment="1">
      <alignment vertical="center"/>
    </xf>
    <xf numFmtId="49" fontId="24" fillId="0" borderId="58" xfId="0" applyNumberFormat="1" applyFont="1" applyBorder="1" applyAlignment="1">
      <alignment vertical="center"/>
    </xf>
    <xf numFmtId="0" fontId="24" fillId="0" borderId="58" xfId="0" applyNumberFormat="1" applyFont="1" applyBorder="1" applyAlignment="1">
      <alignment vertical="center"/>
    </xf>
    <xf numFmtId="0" fontId="24" fillId="0" borderId="66" xfId="0" applyNumberFormat="1" applyFont="1" applyBorder="1" applyAlignment="1">
      <alignment horizontal="center" vertical="center"/>
    </xf>
    <xf numFmtId="0" fontId="24" fillId="0" borderId="68" xfId="0" applyNumberFormat="1" applyFont="1" applyBorder="1" applyAlignment="1">
      <alignment vertical="center"/>
    </xf>
    <xf numFmtId="0" fontId="24" fillId="0" borderId="51" xfId="0" applyNumberFormat="1" applyFont="1" applyBorder="1" applyAlignment="1">
      <alignment vertical="center"/>
    </xf>
    <xf numFmtId="0" fontId="24" fillId="0" borderId="52" xfId="0" applyNumberFormat="1" applyFont="1" applyBorder="1" applyAlignment="1">
      <alignment vertical="center"/>
    </xf>
    <xf numFmtId="0" fontId="24" fillId="0" borderId="69" xfId="0" applyNumberFormat="1" applyFont="1" applyBorder="1" applyAlignment="1">
      <alignment vertical="center"/>
    </xf>
    <xf numFmtId="49" fontId="24" fillId="0" borderId="45" xfId="0" applyNumberFormat="1" applyFont="1" applyBorder="1" applyAlignment="1">
      <alignment vertical="center"/>
    </xf>
    <xf numFmtId="49" fontId="24" fillId="0" borderId="32" xfId="0" applyNumberFormat="1" applyFont="1" applyBorder="1" applyAlignment="1">
      <alignment vertical="center"/>
    </xf>
    <xf numFmtId="49" fontId="24" fillId="0" borderId="33" xfId="0" applyNumberFormat="1" applyFont="1" applyBorder="1" applyAlignment="1">
      <alignment vertical="center"/>
    </xf>
    <xf numFmtId="0" fontId="24" fillId="0" borderId="76" xfId="0" applyNumberFormat="1" applyFont="1" applyBorder="1" applyAlignment="1">
      <alignment vertical="center" wrapText="1"/>
    </xf>
    <xf numFmtId="0" fontId="24" fillId="0" borderId="74" xfId="0" applyNumberFormat="1" applyFont="1" applyBorder="1" applyAlignment="1">
      <alignment vertical="center" wrapText="1"/>
    </xf>
    <xf numFmtId="0" fontId="24" fillId="0" borderId="75" xfId="0" applyNumberFormat="1" applyFont="1" applyBorder="1" applyAlignment="1">
      <alignment vertical="center" wrapText="1"/>
    </xf>
    <xf numFmtId="0" fontId="29" fillId="0" borderId="55" xfId="0" applyNumberFormat="1" applyFont="1" applyBorder="1" applyAlignment="1">
      <alignment vertical="center"/>
    </xf>
    <xf numFmtId="0" fontId="29" fillId="0" borderId="58" xfId="0" applyNumberFormat="1" applyFont="1" applyBorder="1" applyAlignment="1">
      <alignment vertical="center"/>
    </xf>
    <xf numFmtId="0" fontId="24" fillId="0" borderId="68" xfId="0" applyNumberFormat="1" applyFont="1" applyBorder="1" applyAlignment="1">
      <alignment vertical="center" wrapText="1"/>
    </xf>
    <xf numFmtId="0" fontId="24" fillId="0" borderId="51" xfId="0" applyNumberFormat="1" applyFont="1" applyBorder="1" applyAlignment="1">
      <alignment vertical="center" wrapText="1"/>
    </xf>
    <xf numFmtId="0" fontId="24" fillId="0" borderId="52" xfId="0" applyNumberFormat="1" applyFont="1" applyBorder="1" applyAlignment="1">
      <alignment vertical="center" wrapText="1"/>
    </xf>
    <xf numFmtId="0" fontId="24" fillId="0" borderId="41" xfId="0" applyNumberFormat="1" applyFont="1" applyBorder="1" applyAlignment="1">
      <alignment horizontal="center" vertical="center"/>
    </xf>
    <xf numFmtId="0" fontId="24" fillId="0" borderId="43" xfId="0" applyNumberFormat="1" applyFont="1" applyBorder="1" applyAlignment="1">
      <alignment vertical="center"/>
    </xf>
    <xf numFmtId="0" fontId="24" fillId="0" borderId="96" xfId="0" applyNumberFormat="1" applyFont="1" applyBorder="1" applyAlignment="1">
      <alignment horizontal="center" vertical="center"/>
    </xf>
    <xf numFmtId="49" fontId="40" fillId="0" borderId="0" xfId="0" applyNumberFormat="1" applyFont="1" applyAlignment="1">
      <alignment horizontal="left" vertical="center"/>
    </xf>
    <xf numFmtId="49" fontId="25" fillId="0" borderId="0" xfId="0" applyNumberFormat="1" applyFont="1" applyAlignment="1">
      <alignment wrapText="1"/>
    </xf>
    <xf numFmtId="49" fontId="25" fillId="0" borderId="0" xfId="0" applyNumberFormat="1" applyFont="1" applyAlignment="1">
      <alignment vertical="center" wrapText="1"/>
    </xf>
    <xf numFmtId="49" fontId="25" fillId="0" borderId="1" xfId="0" applyNumberFormat="1" applyFont="1" applyBorder="1" applyAlignment="1">
      <alignment horizontal="distributed" vertical="center"/>
    </xf>
    <xf numFmtId="49" fontId="25" fillId="0" borderId="25" xfId="0" applyNumberFormat="1" applyFont="1" applyBorder="1" applyAlignment="1">
      <alignment horizontal="left" vertical="center"/>
    </xf>
    <xf numFmtId="49" fontId="25" fillId="0" borderId="25" xfId="0" applyNumberFormat="1" applyFont="1" applyBorder="1" applyAlignment="1">
      <alignment horizontal="center" vertical="center"/>
    </xf>
    <xf numFmtId="49" fontId="25" fillId="0" borderId="0" xfId="0" applyNumberFormat="1" applyFont="1" applyAlignment="1">
      <alignment horizontal="right"/>
    </xf>
    <xf numFmtId="49" fontId="40" fillId="0" borderId="0" xfId="0" applyNumberFormat="1" applyFont="1" applyAlignment="1">
      <alignment horizontal="center" vertical="center"/>
    </xf>
    <xf numFmtId="49" fontId="25" fillId="0" borderId="0" xfId="0" applyNumberFormat="1" applyFont="1" applyAlignment="1">
      <alignment horizontal="center"/>
    </xf>
    <xf numFmtId="49" fontId="25" fillId="0" borderId="25" xfId="0" applyNumberFormat="1" applyFont="1" applyBorder="1" applyAlignment="1">
      <alignment horizontal="distributed" vertical="center"/>
    </xf>
    <xf numFmtId="49" fontId="25" fillId="0" borderId="27" xfId="0" applyNumberFormat="1" applyFont="1" applyBorder="1" applyAlignment="1">
      <alignment horizontal="center" vertical="center"/>
    </xf>
    <xf numFmtId="49" fontId="25" fillId="0" borderId="11" xfId="0" applyNumberFormat="1" applyFont="1" applyBorder="1" applyAlignment="1">
      <alignment horizontal="distributed" vertical="center"/>
    </xf>
    <xf numFmtId="49" fontId="52" fillId="0" borderId="0" xfId="0" applyNumberFormat="1" applyFont="1" applyAlignment="1">
      <alignment horizontal="left" vertical="center"/>
    </xf>
    <xf numFmtId="0" fontId="25" fillId="0" borderId="0" xfId="3" applyFont="1" applyFill="1" applyBorder="1" applyAlignment="1">
      <alignment vertical="center"/>
    </xf>
    <xf numFmtId="0" fontId="11" fillId="3" borderId="27" xfId="0" applyFont="1" applyFill="1" applyBorder="1" applyAlignment="1" applyProtection="1">
      <alignment horizontal="left" vertical="center" indent="1"/>
    </xf>
    <xf numFmtId="0" fontId="12" fillId="3" borderId="100" xfId="0" applyFont="1" applyFill="1" applyBorder="1" applyAlignment="1" applyProtection="1">
      <alignment horizontal="left" vertical="center" textRotation="255"/>
    </xf>
    <xf numFmtId="0" fontId="25" fillId="0" borderId="0" xfId="0" applyNumberFormat="1" applyFont="1" applyAlignment="1">
      <alignment horizontal="left" vertical="center"/>
    </xf>
    <xf numFmtId="0" fontId="11" fillId="3" borderId="2" xfId="0" applyFont="1" applyFill="1" applyBorder="1" applyAlignment="1" applyProtection="1">
      <alignment horizontal="left" vertical="center" indent="1"/>
    </xf>
    <xf numFmtId="0" fontId="9" fillId="3" borderId="37" xfId="0" applyFont="1" applyFill="1" applyBorder="1" applyAlignment="1" applyProtection="1">
      <alignment horizontal="left" vertical="center" wrapText="1"/>
    </xf>
    <xf numFmtId="0" fontId="10" fillId="0" borderId="99" xfId="0" applyNumberFormat="1" applyFont="1" applyBorder="1" applyAlignment="1" applyProtection="1">
      <alignment horizontal="left" vertical="center" wrapText="1" indent="1"/>
      <protection locked="0"/>
    </xf>
    <xf numFmtId="0" fontId="11" fillId="3" borderId="102" xfId="0" applyFont="1" applyFill="1" applyBorder="1" applyAlignment="1" applyProtection="1">
      <alignment horizontal="left" vertical="center" indent="1"/>
    </xf>
    <xf numFmtId="0" fontId="9" fillId="3" borderId="103" xfId="0" applyFont="1" applyFill="1" applyBorder="1" applyAlignment="1" applyProtection="1">
      <alignment horizontal="left" vertical="center"/>
    </xf>
    <xf numFmtId="177" fontId="10" fillId="0" borderId="101" xfId="0" applyNumberFormat="1" applyFont="1" applyBorder="1" applyAlignment="1" applyProtection="1">
      <alignment horizontal="left" vertical="center" wrapText="1" indent="1"/>
      <protection locked="0"/>
    </xf>
    <xf numFmtId="0" fontId="53" fillId="0" borderId="0" xfId="0" applyFont="1" applyFill="1" applyBorder="1" applyAlignment="1" applyProtection="1">
      <alignment horizontal="left" vertical="center" wrapText="1"/>
      <protection locked="0"/>
    </xf>
    <xf numFmtId="0" fontId="11" fillId="3" borderId="36" xfId="0" applyFont="1" applyFill="1" applyBorder="1" applyAlignment="1" applyProtection="1">
      <alignment horizontal="left" vertical="center" indent="1"/>
    </xf>
    <xf numFmtId="0" fontId="11" fillId="3" borderId="5" xfId="0" applyFont="1" applyFill="1" applyBorder="1" applyAlignment="1" applyProtection="1">
      <alignment horizontal="left" vertical="center" indent="1"/>
    </xf>
    <xf numFmtId="0" fontId="11" fillId="3" borderId="40" xfId="0" applyFont="1" applyFill="1" applyBorder="1" applyAlignment="1" applyProtection="1">
      <alignment horizontal="left" vertical="center" indent="1"/>
    </xf>
    <xf numFmtId="0" fontId="11" fillId="3" borderId="16" xfId="0" applyFont="1" applyFill="1" applyBorder="1" applyAlignment="1" applyProtection="1">
      <alignment horizontal="left" vertical="center" indent="1"/>
    </xf>
    <xf numFmtId="49" fontId="25" fillId="0" borderId="2"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6" xfId="0" applyNumberFormat="1" applyFont="1" applyBorder="1" applyAlignment="1">
      <alignment horizontal="left" vertical="center" wrapText="1"/>
    </xf>
    <xf numFmtId="49" fontId="25" fillId="0" borderId="7" xfId="0" applyNumberFormat="1" applyFont="1" applyBorder="1" applyAlignment="1">
      <alignment horizontal="left" vertical="center" wrapText="1"/>
    </xf>
    <xf numFmtId="49" fontId="25" fillId="0" borderId="9" xfId="0" applyNumberFormat="1" applyFont="1" applyBorder="1" applyAlignment="1">
      <alignment horizontal="left" vertical="center" wrapText="1"/>
    </xf>
    <xf numFmtId="49" fontId="25" fillId="0" borderId="10"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11" xfId="0" applyNumberFormat="1" applyFont="1" applyBorder="1" applyAlignment="1">
      <alignment horizontal="left" vertical="center" wrapText="1"/>
    </xf>
    <xf numFmtId="49" fontId="25" fillId="0" borderId="4" xfId="0" applyNumberFormat="1" applyFont="1" applyBorder="1" applyAlignment="1">
      <alignment horizontal="center" vertical="center"/>
    </xf>
    <xf numFmtId="49" fontId="25" fillId="0" borderId="8"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5" fillId="0" borderId="0" xfId="0" applyNumberFormat="1" applyFont="1" applyAlignment="1">
      <alignment horizontal="left" vertical="top" wrapText="1"/>
    </xf>
    <xf numFmtId="49" fontId="25" fillId="0" borderId="25" xfId="0" applyNumberFormat="1" applyFont="1" applyBorder="1" applyAlignment="1">
      <alignment horizontal="right" vertical="center"/>
    </xf>
    <xf numFmtId="49" fontId="25" fillId="0" borderId="27" xfId="0" applyNumberFormat="1" applyFont="1" applyBorder="1" applyAlignment="1">
      <alignment horizontal="right" vertical="center"/>
    </xf>
    <xf numFmtId="49" fontId="25" fillId="0" borderId="0" xfId="0" applyNumberFormat="1" applyFont="1" applyAlignment="1">
      <alignment horizontal="right" vertical="center"/>
    </xf>
    <xf numFmtId="49" fontId="25" fillId="0" borderId="25" xfId="0" applyNumberFormat="1" applyFont="1" applyBorder="1" applyAlignment="1">
      <alignment horizontal="center" vertical="center"/>
    </xf>
    <xf numFmtId="49" fontId="25" fillId="0" borderId="26" xfId="0" applyNumberFormat="1" applyFont="1" applyBorder="1" applyAlignment="1">
      <alignment horizontal="center" vertical="center"/>
    </xf>
    <xf numFmtId="49" fontId="25" fillId="0" borderId="0" xfId="0" applyNumberFormat="1" applyFont="1" applyAlignment="1">
      <alignment horizontal="left" vertical="center"/>
    </xf>
    <xf numFmtId="49" fontId="25" fillId="0" borderId="1" xfId="0" applyNumberFormat="1" applyFont="1" applyBorder="1" applyAlignment="1">
      <alignment horizontal="center" vertical="center" shrinkToFit="1"/>
    </xf>
    <xf numFmtId="49" fontId="25" fillId="0" borderId="19"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0" xfId="0" applyNumberFormat="1" applyFont="1" applyAlignment="1">
      <alignment horizontal="center" vertical="center"/>
    </xf>
    <xf numFmtId="49" fontId="25" fillId="0" borderId="2" xfId="0" applyNumberFormat="1" applyFont="1" applyBorder="1" applyAlignment="1">
      <alignment horizontal="center" vertical="center" wrapText="1"/>
    </xf>
    <xf numFmtId="49" fontId="25" fillId="0" borderId="5" xfId="0" applyNumberFormat="1" applyFont="1" applyBorder="1" applyAlignment="1">
      <alignment horizontal="center" vertical="center"/>
    </xf>
    <xf numFmtId="49" fontId="25" fillId="0" borderId="3" xfId="0" applyNumberFormat="1" applyFont="1" applyBorder="1" applyAlignment="1">
      <alignment horizontal="center" vertical="center"/>
    </xf>
    <xf numFmtId="176" fontId="29" fillId="0" borderId="2" xfId="1" applyNumberFormat="1" applyFont="1" applyBorder="1" applyAlignment="1">
      <alignment horizontal="right" vertical="center" shrinkToFit="1"/>
    </xf>
    <xf numFmtId="176" fontId="29" fillId="0" borderId="5" xfId="1" applyNumberFormat="1" applyFont="1" applyBorder="1" applyAlignment="1">
      <alignment horizontal="right" vertical="center" shrinkToFit="1"/>
    </xf>
    <xf numFmtId="49" fontId="29" fillId="0" borderId="2" xfId="1" applyNumberFormat="1" applyFont="1" applyBorder="1" applyAlignment="1">
      <alignment horizontal="left" vertical="center" wrapText="1" shrinkToFit="1"/>
    </xf>
    <xf numFmtId="49" fontId="29" fillId="0" borderId="3" xfId="1" applyNumberFormat="1" applyFont="1" applyBorder="1" applyAlignment="1">
      <alignment horizontal="left" vertical="center" wrapText="1" shrinkToFit="1"/>
    </xf>
    <xf numFmtId="49" fontId="29" fillId="0" borderId="9" xfId="1" applyNumberFormat="1" applyFont="1" applyBorder="1" applyAlignment="1">
      <alignment horizontal="left" vertical="center" wrapText="1" shrinkToFit="1"/>
    </xf>
    <xf numFmtId="49" fontId="29" fillId="0" borderId="10" xfId="1" applyNumberFormat="1" applyFont="1" applyBorder="1" applyAlignment="1">
      <alignment horizontal="left" vertical="center" wrapText="1" shrinkToFit="1"/>
    </xf>
    <xf numFmtId="49" fontId="24" fillId="0" borderId="9" xfId="0" applyNumberFormat="1" applyFont="1" applyBorder="1" applyAlignment="1">
      <alignment horizontal="center" vertical="top"/>
    </xf>
    <xf numFmtId="49" fontId="24" fillId="0" borderId="10" xfId="0" applyNumberFormat="1" applyFont="1" applyBorder="1" applyAlignment="1">
      <alignment horizontal="center" vertical="top"/>
    </xf>
    <xf numFmtId="176" fontId="29" fillId="0" borderId="27" xfId="0" applyNumberFormat="1" applyFont="1" applyBorder="1" applyAlignment="1">
      <alignment vertical="center" shrinkToFit="1"/>
    </xf>
    <xf numFmtId="176" fontId="29" fillId="0" borderId="26" xfId="0" applyNumberFormat="1" applyFont="1" applyBorder="1" applyAlignment="1">
      <alignment vertical="center" shrinkToFit="1"/>
    </xf>
    <xf numFmtId="49" fontId="24" fillId="0" borderId="2" xfId="0" applyNumberFormat="1" applyFont="1" applyBorder="1" applyAlignment="1">
      <alignment horizontal="center"/>
    </xf>
    <xf numFmtId="49" fontId="24" fillId="0" borderId="3" xfId="0" applyNumberFormat="1" applyFont="1" applyBorder="1" applyAlignment="1">
      <alignment horizontal="center"/>
    </xf>
    <xf numFmtId="49" fontId="29" fillId="0" borderId="4" xfId="0" applyNumberFormat="1" applyFont="1" applyBorder="1" applyAlignment="1">
      <alignment horizontal="left" vertical="center" wrapText="1"/>
    </xf>
    <xf numFmtId="49" fontId="29" fillId="0" borderId="11" xfId="0" applyNumberFormat="1" applyFont="1" applyBorder="1" applyAlignment="1">
      <alignment horizontal="left" vertical="center" wrapText="1"/>
    </xf>
    <xf numFmtId="49" fontId="29" fillId="0" borderId="4" xfId="0" applyNumberFormat="1" applyFont="1" applyBorder="1" applyAlignment="1">
      <alignment horizontal="center" vertical="center" shrinkToFit="1"/>
    </xf>
    <xf numFmtId="49" fontId="29" fillId="0" borderId="11" xfId="0" applyNumberFormat="1" applyFont="1" applyBorder="1" applyAlignment="1">
      <alignment horizontal="center" vertical="center" shrinkToFit="1"/>
    </xf>
    <xf numFmtId="49" fontId="24" fillId="0" borderId="4"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9" fillId="0" borderId="1" xfId="0" applyNumberFormat="1" applyFont="1" applyBorder="1" applyAlignment="1">
      <alignment horizontal="center" vertical="center" shrinkToFit="1"/>
    </xf>
    <xf numFmtId="49" fontId="29" fillId="0" borderId="1" xfId="0" applyNumberFormat="1" applyFont="1" applyBorder="1" applyAlignment="1">
      <alignment horizontal="left" vertical="center" wrapText="1"/>
    </xf>
    <xf numFmtId="49" fontId="25" fillId="0" borderId="25" xfId="0" applyNumberFormat="1" applyFont="1" applyBorder="1" applyAlignment="1">
      <alignment horizontal="left" vertical="center"/>
    </xf>
    <xf numFmtId="49" fontId="25" fillId="0" borderId="26" xfId="0" applyNumberFormat="1" applyFont="1" applyBorder="1" applyAlignment="1">
      <alignment horizontal="left" vertical="center"/>
    </xf>
    <xf numFmtId="49" fontId="25" fillId="0" borderId="29" xfId="0" applyNumberFormat="1" applyFont="1" applyBorder="1" applyAlignment="1">
      <alignment horizontal="left" vertical="center"/>
    </xf>
    <xf numFmtId="49" fontId="25" fillId="0" borderId="30" xfId="0" applyNumberFormat="1" applyFont="1" applyBorder="1" applyAlignment="1">
      <alignment horizontal="left" vertical="center"/>
    </xf>
    <xf numFmtId="49" fontId="25" fillId="0" borderId="9" xfId="0" applyNumberFormat="1" applyFont="1" applyBorder="1" applyAlignment="1">
      <alignment horizontal="left" vertical="center"/>
    </xf>
    <xf numFmtId="49" fontId="25" fillId="0" borderId="10" xfId="0" applyNumberFormat="1" applyFont="1" applyBorder="1" applyAlignment="1">
      <alignment horizontal="left" vertical="center"/>
    </xf>
    <xf numFmtId="0" fontId="30" fillId="0" borderId="1" xfId="0" applyNumberFormat="1" applyFont="1" applyBorder="1" applyAlignment="1">
      <alignment horizontal="center" vertical="center"/>
    </xf>
    <xf numFmtId="0" fontId="31" fillId="0" borderId="1" xfId="0" applyNumberFormat="1" applyFont="1" applyBorder="1" applyAlignment="1">
      <alignment horizontal="center" vertical="center" textRotation="255"/>
    </xf>
    <xf numFmtId="0" fontId="31" fillId="0" borderId="8" xfId="0" applyNumberFormat="1" applyFont="1" applyBorder="1" applyAlignment="1">
      <alignment horizontal="center" vertical="center" textRotation="255"/>
    </xf>
    <xf numFmtId="0" fontId="31" fillId="0" borderId="25" xfId="0" applyNumberFormat="1" applyFont="1" applyBorder="1" applyAlignment="1">
      <alignment horizontal="left" vertical="center" wrapText="1" indent="1"/>
    </xf>
    <xf numFmtId="0" fontId="31" fillId="0" borderId="27" xfId="0" applyNumberFormat="1" applyFont="1" applyBorder="1" applyAlignment="1">
      <alignment horizontal="left" vertical="center" wrapText="1" indent="1"/>
    </xf>
    <xf numFmtId="0" fontId="31" fillId="0" borderId="26" xfId="0" applyNumberFormat="1" applyFont="1" applyBorder="1" applyAlignment="1">
      <alignment horizontal="left" vertical="center" wrapText="1" indent="1"/>
    </xf>
    <xf numFmtId="0" fontId="30" fillId="0" borderId="25" xfId="0" applyNumberFormat="1" applyFont="1" applyBorder="1" applyAlignment="1">
      <alignment horizontal="left" vertical="center" indent="1"/>
    </xf>
    <xf numFmtId="0" fontId="30" fillId="0" borderId="26" xfId="0" applyNumberFormat="1" applyFont="1" applyBorder="1" applyAlignment="1">
      <alignment horizontal="left" vertical="center" indent="1"/>
    </xf>
    <xf numFmtId="0" fontId="31" fillId="0" borderId="25" xfId="0" applyNumberFormat="1" applyFont="1" applyBorder="1" applyAlignment="1">
      <alignment horizontal="left" vertical="center" indent="1"/>
    </xf>
    <xf numFmtId="0" fontId="31" fillId="0" borderId="27" xfId="0" applyNumberFormat="1" applyFont="1" applyBorder="1" applyAlignment="1">
      <alignment horizontal="left" vertical="center" indent="1"/>
    </xf>
    <xf numFmtId="0" fontId="31" fillId="0" borderId="26" xfId="0" applyNumberFormat="1" applyFont="1" applyBorder="1" applyAlignment="1">
      <alignment horizontal="left" vertical="center" inden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4" xfId="0" applyNumberFormat="1" applyFont="1" applyBorder="1" applyAlignment="1">
      <alignment horizontal="center" vertical="center" textRotation="255"/>
    </xf>
    <xf numFmtId="0" fontId="30" fillId="0" borderId="8" xfId="0" applyNumberFormat="1" applyFont="1" applyBorder="1" applyAlignment="1">
      <alignment horizontal="center" vertical="center" textRotation="255"/>
    </xf>
    <xf numFmtId="0" fontId="30" fillId="0" borderId="11" xfId="0" applyNumberFormat="1" applyFont="1" applyBorder="1" applyAlignment="1">
      <alignment horizontal="center" vertical="center" textRotation="255"/>
    </xf>
    <xf numFmtId="0" fontId="30" fillId="0" borderId="27" xfId="0" applyNumberFormat="1" applyFont="1" applyBorder="1" applyAlignment="1">
      <alignment horizontal="left" vertical="center" indent="1"/>
    </xf>
    <xf numFmtId="0" fontId="31" fillId="0" borderId="4" xfId="0" applyNumberFormat="1" applyFont="1" applyBorder="1" applyAlignment="1">
      <alignment horizontal="center" vertical="center" textRotation="255"/>
    </xf>
    <xf numFmtId="0" fontId="31" fillId="0" borderId="11" xfId="0" applyNumberFormat="1" applyFont="1" applyBorder="1" applyAlignment="1">
      <alignment horizontal="center" vertical="center" textRotation="255"/>
    </xf>
    <xf numFmtId="49" fontId="28" fillId="0" borderId="16" xfId="0" applyNumberFormat="1" applyFont="1" applyBorder="1" applyAlignment="1">
      <alignment horizontal="left" vertical="center" wrapText="1"/>
    </xf>
    <xf numFmtId="0" fontId="25" fillId="0" borderId="25" xfId="0" applyNumberFormat="1" applyFont="1" applyBorder="1" applyAlignment="1">
      <alignment horizontal="center" vertical="center"/>
    </xf>
    <xf numFmtId="0" fontId="25" fillId="0" borderId="26"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40" fillId="0" borderId="0" xfId="3" applyFont="1" applyFill="1" applyAlignment="1">
      <alignment horizontal="center" vertical="center"/>
    </xf>
    <xf numFmtId="0" fontId="25" fillId="0" borderId="45" xfId="3" applyFont="1" applyFill="1" applyBorder="1" applyAlignment="1">
      <alignment horizontal="center" vertical="center"/>
    </xf>
    <xf numFmtId="0" fontId="25" fillId="0" borderId="32" xfId="3" applyFont="1" applyFill="1" applyBorder="1" applyAlignment="1">
      <alignment horizontal="center" vertical="center"/>
    </xf>
    <xf numFmtId="0" fontId="25" fillId="0" borderId="33" xfId="3" applyFont="1" applyFill="1" applyBorder="1" applyAlignment="1">
      <alignment horizontal="center" vertical="center"/>
    </xf>
    <xf numFmtId="0" fontId="25" fillId="0" borderId="32" xfId="3" applyFont="1" applyFill="1" applyBorder="1">
      <alignment vertical="center"/>
    </xf>
    <xf numFmtId="0" fontId="25" fillId="0" borderId="46" xfId="3" applyFont="1" applyFill="1" applyBorder="1">
      <alignment vertical="center"/>
    </xf>
    <xf numFmtId="0" fontId="25" fillId="0" borderId="31" xfId="3" applyFont="1" applyFill="1" applyBorder="1" applyAlignment="1">
      <alignment horizontal="center" vertical="center"/>
    </xf>
    <xf numFmtId="0" fontId="25" fillId="0" borderId="46" xfId="3" applyFont="1" applyFill="1" applyBorder="1" applyAlignment="1">
      <alignment horizontal="center" vertical="center"/>
    </xf>
    <xf numFmtId="179" fontId="25" fillId="0" borderId="31" xfId="3" applyNumberFormat="1" applyFont="1" applyFill="1" applyBorder="1" applyAlignment="1">
      <alignment horizontal="center" vertical="center"/>
    </xf>
    <xf numFmtId="179" fontId="25" fillId="0" borderId="32" xfId="3" applyNumberFormat="1" applyFont="1" applyFill="1" applyBorder="1" applyAlignment="1">
      <alignment horizontal="center" vertical="center"/>
    </xf>
    <xf numFmtId="179" fontId="25" fillId="0" borderId="33" xfId="3" applyNumberFormat="1" applyFont="1" applyFill="1" applyBorder="1" applyAlignment="1">
      <alignment horizontal="center" vertical="center"/>
    </xf>
    <xf numFmtId="0" fontId="25" fillId="0" borderId="0" xfId="3" applyFont="1" applyFill="1" applyBorder="1" applyAlignment="1">
      <alignment horizontal="center" vertical="center"/>
    </xf>
    <xf numFmtId="0" fontId="25" fillId="0" borderId="49" xfId="3" applyFont="1" applyFill="1" applyBorder="1" applyAlignment="1">
      <alignment horizontal="left" vertical="center"/>
    </xf>
    <xf numFmtId="0" fontId="25" fillId="0" borderId="0" xfId="3" applyFont="1" applyFill="1" applyBorder="1" applyAlignment="1">
      <alignment horizontal="left" vertical="center"/>
    </xf>
    <xf numFmtId="0" fontId="25" fillId="0" borderId="49" xfId="3" applyFont="1" applyFill="1" applyBorder="1" applyAlignment="1">
      <alignment horizontal="center" vertical="center"/>
    </xf>
    <xf numFmtId="0" fontId="25" fillId="0" borderId="47" xfId="3" applyFont="1" applyFill="1" applyBorder="1" applyAlignment="1">
      <alignment horizontal="center" vertical="center"/>
    </xf>
    <xf numFmtId="0" fontId="25" fillId="0" borderId="27" xfId="3" applyFont="1" applyFill="1" applyBorder="1" applyAlignment="1">
      <alignment horizontal="center" vertical="center"/>
    </xf>
    <xf numFmtId="0" fontId="25" fillId="0" borderId="34" xfId="3" applyFont="1" applyFill="1" applyBorder="1" applyAlignment="1">
      <alignment horizontal="center" vertical="center"/>
    </xf>
    <xf numFmtId="0" fontId="25" fillId="0" borderId="36" xfId="3" applyFont="1" applyFill="1" applyBorder="1" applyAlignment="1">
      <alignment vertical="center"/>
    </xf>
    <xf numFmtId="0" fontId="25" fillId="0" borderId="5" xfId="3" applyFont="1" applyFill="1" applyBorder="1" applyAlignment="1">
      <alignment vertical="center"/>
    </xf>
    <xf numFmtId="0" fontId="25" fillId="0" borderId="37" xfId="3" applyFont="1" applyFill="1" applyBorder="1" applyAlignment="1">
      <alignment vertical="center"/>
    </xf>
    <xf numFmtId="0" fontId="25" fillId="0" borderId="0" xfId="3" applyFont="1" applyFill="1" applyBorder="1" applyAlignment="1">
      <alignment vertical="center"/>
    </xf>
    <xf numFmtId="0" fontId="25" fillId="0" borderId="36" xfId="3" applyFont="1" applyFill="1" applyBorder="1" applyAlignment="1">
      <alignment horizontal="center" vertical="center"/>
    </xf>
    <xf numFmtId="0" fontId="25" fillId="0" borderId="5" xfId="3" applyFont="1" applyFill="1" applyBorder="1" applyAlignment="1">
      <alignment horizontal="center" vertical="center"/>
    </xf>
    <xf numFmtId="0" fontId="25" fillId="0" borderId="37" xfId="3" applyFont="1" applyFill="1" applyBorder="1" applyAlignment="1">
      <alignment horizontal="center" vertical="center"/>
    </xf>
    <xf numFmtId="0" fontId="25" fillId="0" borderId="55" xfId="3" applyFont="1" applyFill="1" applyBorder="1" applyAlignment="1">
      <alignment vertical="center" wrapText="1"/>
    </xf>
    <xf numFmtId="0" fontId="25" fillId="0" borderId="58" xfId="3" applyFont="1" applyFill="1" applyBorder="1" applyAlignment="1">
      <alignment vertical="center" wrapText="1"/>
    </xf>
    <xf numFmtId="0" fontId="25" fillId="0" borderId="69" xfId="3" applyFont="1" applyFill="1" applyBorder="1" applyAlignment="1">
      <alignment vertical="center" wrapText="1"/>
    </xf>
    <xf numFmtId="0" fontId="27" fillId="0" borderId="0" xfId="3" applyFont="1" applyFill="1" applyBorder="1" applyAlignment="1">
      <alignment horizontal="left" vertical="top" wrapText="1"/>
    </xf>
    <xf numFmtId="0" fontId="25" fillId="0" borderId="43" xfId="3" applyFont="1" applyFill="1" applyBorder="1" applyAlignment="1">
      <alignment horizontal="center" vertical="center"/>
    </xf>
    <xf numFmtId="0" fontId="25" fillId="0" borderId="43" xfId="3" applyFont="1" applyFill="1" applyBorder="1" applyAlignment="1">
      <alignment horizontal="left" vertical="center"/>
    </xf>
    <xf numFmtId="0" fontId="25" fillId="0" borderId="38" xfId="3" applyFont="1" applyFill="1" applyBorder="1" applyAlignment="1">
      <alignment horizontal="center" vertical="center" textRotation="255"/>
    </xf>
    <xf numFmtId="0" fontId="25" fillId="0" borderId="0" xfId="3" applyFont="1" applyFill="1" applyBorder="1" applyAlignment="1">
      <alignment vertical="top" wrapText="1"/>
    </xf>
    <xf numFmtId="0" fontId="25" fillId="0" borderId="16" xfId="3" applyFont="1" applyFill="1" applyBorder="1" applyAlignment="1">
      <alignment horizontal="center" vertical="center"/>
    </xf>
    <xf numFmtId="179" fontId="25" fillId="0" borderId="16" xfId="3" applyNumberFormat="1" applyFont="1" applyFill="1" applyBorder="1" applyAlignment="1">
      <alignment horizontal="center" vertical="center"/>
    </xf>
    <xf numFmtId="0" fontId="25" fillId="0" borderId="97" xfId="3" applyFont="1" applyFill="1" applyBorder="1" applyAlignment="1">
      <alignment horizontal="center" vertical="center" textRotation="255"/>
    </xf>
    <xf numFmtId="0" fontId="25" fillId="0" borderId="67" xfId="3" applyFont="1" applyFill="1" applyBorder="1" applyAlignment="1">
      <alignment horizontal="center" vertical="center" textRotation="255"/>
    </xf>
    <xf numFmtId="0" fontId="25" fillId="0" borderId="53" xfId="3" applyFont="1" applyFill="1" applyBorder="1" applyAlignment="1">
      <alignment horizontal="center" vertical="center" textRotation="255"/>
    </xf>
    <xf numFmtId="179" fontId="25" fillId="0" borderId="43" xfId="3" applyNumberFormat="1" applyFont="1" applyFill="1" applyBorder="1" applyAlignment="1">
      <alignment horizontal="center" vertical="center"/>
    </xf>
    <xf numFmtId="0" fontId="25" fillId="0" borderId="5" xfId="3" applyFont="1" applyFill="1" applyBorder="1" applyAlignment="1">
      <alignment horizontal="center" vertical="center" wrapText="1"/>
    </xf>
    <xf numFmtId="0" fontId="25" fillId="0" borderId="98" xfId="3" applyFont="1" applyFill="1" applyBorder="1" applyAlignment="1">
      <alignment horizontal="center" vertical="center" textRotation="255"/>
    </xf>
    <xf numFmtId="0" fontId="25" fillId="0" borderId="73" xfId="3" applyFont="1" applyFill="1" applyBorder="1" applyAlignment="1">
      <alignment horizontal="center" vertical="center" textRotation="255"/>
    </xf>
    <xf numFmtId="0" fontId="25" fillId="0" borderId="5" xfId="3" applyFont="1" applyFill="1" applyBorder="1" applyAlignment="1">
      <alignment vertical="center" wrapText="1"/>
    </xf>
    <xf numFmtId="0" fontId="25" fillId="0" borderId="0" xfId="3" applyFont="1" applyFill="1" applyBorder="1" applyAlignment="1">
      <alignment horizontal="center" vertical="center" wrapText="1"/>
    </xf>
    <xf numFmtId="0" fontId="25" fillId="0" borderId="48" xfId="3" applyFont="1" applyFill="1" applyBorder="1" applyAlignment="1">
      <alignment horizontal="center" vertical="center" wrapText="1"/>
    </xf>
    <xf numFmtId="0" fontId="25" fillId="0" borderId="49" xfId="3" applyFont="1" applyFill="1" applyBorder="1" applyAlignment="1">
      <alignment horizontal="center" vertical="center" wrapText="1"/>
    </xf>
    <xf numFmtId="0" fontId="25" fillId="0" borderId="50" xfId="3" applyFont="1" applyFill="1" applyBorder="1" applyAlignment="1">
      <alignment horizontal="center" vertical="center" wrapText="1"/>
    </xf>
    <xf numFmtId="0" fontId="25" fillId="0" borderId="38" xfId="3" applyFont="1" applyFill="1" applyBorder="1" applyAlignment="1">
      <alignment horizontal="center" vertical="center" wrapText="1"/>
    </xf>
    <xf numFmtId="0" fontId="25" fillId="0" borderId="39" xfId="3" applyFont="1" applyFill="1" applyBorder="1" applyAlignment="1">
      <alignment horizontal="center" vertical="center" wrapText="1"/>
    </xf>
    <xf numFmtId="0" fontId="25" fillId="0" borderId="40" xfId="3" applyFont="1" applyFill="1" applyBorder="1" applyAlignment="1">
      <alignment horizontal="center" vertical="center" wrapText="1"/>
    </xf>
    <xf numFmtId="0" fontId="25" fillId="0" borderId="16" xfId="3" applyFont="1" applyFill="1" applyBorder="1" applyAlignment="1">
      <alignment horizontal="center" vertical="center" wrapText="1"/>
    </xf>
    <xf numFmtId="0" fontId="25" fillId="0" borderId="41" xfId="3" applyFont="1" applyFill="1" applyBorder="1" applyAlignment="1">
      <alignment horizontal="center" vertical="center" wrapText="1"/>
    </xf>
    <xf numFmtId="0" fontId="25" fillId="0" borderId="38" xfId="3" applyFont="1" applyFill="1" applyBorder="1" applyAlignment="1">
      <alignment horizontal="center" vertical="center"/>
    </xf>
    <xf numFmtId="0" fontId="25" fillId="0" borderId="39" xfId="3" applyFont="1" applyFill="1" applyBorder="1" applyAlignment="1">
      <alignment horizontal="center" vertical="center"/>
    </xf>
    <xf numFmtId="0" fontId="25" fillId="0" borderId="42" xfId="3" applyFont="1" applyFill="1" applyBorder="1" applyAlignment="1">
      <alignment horizontal="center" vertical="center"/>
    </xf>
    <xf numFmtId="0" fontId="25" fillId="0" borderId="44" xfId="3" applyFont="1" applyFill="1" applyBorder="1" applyAlignment="1">
      <alignment horizontal="center" vertical="center"/>
    </xf>
    <xf numFmtId="49" fontId="44" fillId="0" borderId="0" xfId="0" applyNumberFormat="1" applyFont="1" applyBorder="1" applyAlignment="1">
      <alignment horizontal="left" vertical="center" wrapText="1" indent="1"/>
    </xf>
    <xf numFmtId="49" fontId="44" fillId="0" borderId="16" xfId="0" applyNumberFormat="1" applyFont="1" applyBorder="1" applyAlignment="1">
      <alignment horizontal="left" vertical="top" wrapText="1" indent="1"/>
    </xf>
    <xf numFmtId="49" fontId="45" fillId="0" borderId="0" xfId="0" applyNumberFormat="1" applyFont="1" applyBorder="1" applyAlignment="1">
      <alignment horizontal="center" vertical="center"/>
    </xf>
    <xf numFmtId="49" fontId="46" fillId="0" borderId="0" xfId="0" applyNumberFormat="1" applyFont="1" applyBorder="1" applyAlignment="1">
      <alignment horizontal="center" vertical="center"/>
    </xf>
    <xf numFmtId="49" fontId="28" fillId="0" borderId="16" xfId="0" applyNumberFormat="1" applyFont="1" applyBorder="1" applyAlignment="1">
      <alignment horizontal="left" vertical="center" wrapText="1" indent="1"/>
    </xf>
    <xf numFmtId="49" fontId="44" fillId="0" borderId="0" xfId="0" applyNumberFormat="1" applyFont="1" applyBorder="1" applyAlignment="1">
      <alignment horizontal="left" wrapText="1" indent="1"/>
    </xf>
    <xf numFmtId="49" fontId="25" fillId="0" borderId="0" xfId="0" applyNumberFormat="1" applyFont="1" applyBorder="1" applyAlignment="1">
      <alignment horizontal="center" vertical="center"/>
    </xf>
    <xf numFmtId="179" fontId="25" fillId="0" borderId="0" xfId="0" applyNumberFormat="1" applyFont="1" applyBorder="1" applyAlignment="1">
      <alignment horizontal="left" vertical="center" indent="1"/>
    </xf>
    <xf numFmtId="49" fontId="25" fillId="0" borderId="6" xfId="0" applyNumberFormat="1" applyFont="1" applyBorder="1" applyAlignment="1">
      <alignment horizontal="center" vertical="center"/>
    </xf>
    <xf numFmtId="49" fontId="25" fillId="0" borderId="7" xfId="0" applyNumberFormat="1" applyFont="1" applyBorder="1" applyAlignment="1">
      <alignment horizontal="center" vertical="center"/>
    </xf>
    <xf numFmtId="49" fontId="25" fillId="0" borderId="2"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10" xfId="0" applyNumberFormat="1" applyFont="1" applyBorder="1" applyAlignment="1">
      <alignment horizontal="center" vertical="center"/>
    </xf>
    <xf numFmtId="49" fontId="45" fillId="0" borderId="0" xfId="0" applyNumberFormat="1" applyFont="1" applyBorder="1" applyAlignment="1">
      <alignment horizontal="center" vertical="center" shrinkToFit="1"/>
    </xf>
    <xf numFmtId="49" fontId="25" fillId="0" borderId="2" xfId="0" applyNumberFormat="1" applyFont="1" applyBorder="1" applyAlignment="1">
      <alignment horizontal="left" vertical="center"/>
    </xf>
    <xf numFmtId="49" fontId="25" fillId="0" borderId="3" xfId="0" applyNumberFormat="1" applyFont="1" applyBorder="1" applyAlignment="1">
      <alignment horizontal="left" vertical="center"/>
    </xf>
    <xf numFmtId="49" fontId="25" fillId="0" borderId="6" xfId="0" applyNumberFormat="1" applyFont="1" applyBorder="1" applyAlignment="1">
      <alignment horizontal="left" vertical="center"/>
    </xf>
    <xf numFmtId="49" fontId="25" fillId="0" borderId="7" xfId="0" applyNumberFormat="1" applyFont="1" applyBorder="1" applyAlignment="1">
      <alignment horizontal="left" vertical="center"/>
    </xf>
    <xf numFmtId="49" fontId="25" fillId="0" borderId="0" xfId="0" applyNumberFormat="1" applyFont="1" applyAlignment="1">
      <alignment horizontal="left" wrapText="1"/>
    </xf>
    <xf numFmtId="49" fontId="25" fillId="0" borderId="0" xfId="0" applyNumberFormat="1" applyFont="1" applyAlignment="1">
      <alignment horizontal="left" vertical="center" wrapText="1"/>
    </xf>
    <xf numFmtId="49" fontId="25" fillId="0" borderId="1" xfId="0" applyNumberFormat="1" applyFont="1" applyBorder="1" applyAlignment="1">
      <alignment horizontal="distributed" vertical="center"/>
    </xf>
    <xf numFmtId="49" fontId="25" fillId="0" borderId="27" xfId="0" applyNumberFormat="1" applyFont="1" applyBorder="1" applyAlignment="1">
      <alignment horizontal="center" vertical="center"/>
    </xf>
    <xf numFmtId="49" fontId="25" fillId="0" borderId="16" xfId="0" applyNumberFormat="1" applyFont="1" applyBorder="1" applyAlignment="1">
      <alignment horizontal="center" vertical="center"/>
    </xf>
  </cellXfs>
  <cellStyles count="6">
    <cellStyle name="ハイパーリンク" xfId="2" builtinId="8"/>
    <cellStyle name="ハイパーリンク 2" xfId="4"/>
    <cellStyle name="桁区切り" xfId="1" builtinId="6"/>
    <cellStyle name="標準" xfId="0" builtinId="0"/>
    <cellStyle name="標準 2 2" xfId="3"/>
    <cellStyle name="標準_006現場代理人等通知書" xfId="5"/>
  </cellStyles>
  <dxfs count="0"/>
  <tableStyles count="0" defaultTableStyle="TableStyleMedium2" defaultPivotStyle="PivotStyleLight16"/>
  <colors>
    <mruColors>
      <color rgb="FFFFFFE1"/>
      <color rgb="FF00FFFF"/>
      <color rgb="FF0000FF"/>
      <color rgb="FF80808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27823445146286E-2"/>
          <c:y val="1.5783098972056528E-2"/>
          <c:w val="0.92797217655485376"/>
          <c:h val="0.96843380205588692"/>
        </c:manualLayout>
      </c:layout>
      <c:lineChart>
        <c:grouping val="standard"/>
        <c:varyColors val="0"/>
        <c:ser>
          <c:idx val="3"/>
          <c:order val="0"/>
          <c:tx>
            <c:strRef>
              <c:f>'13-5グラフ付き'!$D$8</c:f>
              <c:strCache>
                <c:ptCount val="1"/>
                <c:pt idx="0">
                  <c:v>設計値との差</c:v>
                </c:pt>
              </c:strCache>
            </c:strRef>
          </c:tx>
          <c:spPr>
            <a:ln w="19050" cap="rnd">
              <a:solidFill>
                <a:srgbClr val="FF0000"/>
              </a:solidFill>
              <a:round/>
            </a:ln>
            <a:effectLst/>
          </c:spPr>
          <c:marker>
            <c:symbol val="circle"/>
            <c:size val="6"/>
            <c:spPr>
              <a:solidFill>
                <a:srgbClr val="FF0000"/>
              </a:solidFill>
              <a:ln w="9525">
                <a:noFill/>
              </a:ln>
              <a:effectLst/>
            </c:spPr>
          </c:marker>
          <c:cat>
            <c:strRef>
              <c:f>'13-5グラフ付き'!$E$5:$Q$5</c:f>
              <c:strCache>
                <c:ptCount val="2"/>
                <c:pt idx="0">
                  <c:v>No.0</c:v>
                </c:pt>
                <c:pt idx="1">
                  <c:v>No.1</c:v>
                </c:pt>
              </c:strCache>
            </c:strRef>
          </c:cat>
          <c:val>
            <c:numRef>
              <c:f>'13-5グラフ付き'!$E$8:$Q$8</c:f>
              <c:numCache>
                <c:formatCode>General</c:formatCode>
                <c:ptCount val="13"/>
                <c:pt idx="0">
                  <c:v>20</c:v>
                </c:pt>
                <c:pt idx="1">
                  <c:v>-5</c:v>
                </c:pt>
              </c:numCache>
            </c:numRef>
          </c:val>
          <c:smooth val="0"/>
          <c:extLst>
            <c:ext xmlns:c16="http://schemas.microsoft.com/office/drawing/2014/chart" uri="{C3380CC4-5D6E-409C-BE32-E72D297353CC}">
              <c16:uniqueId val="{00000000-4B94-432D-B699-DA24ABC63A7D}"/>
            </c:ext>
          </c:extLst>
        </c:ser>
        <c:ser>
          <c:idx val="6"/>
          <c:order val="1"/>
          <c:tx>
            <c:strRef>
              <c:f>'13-5グラフ付き'!$D$11</c:f>
              <c:strCache>
                <c:ptCount val="1"/>
                <c:pt idx="0">
                  <c:v>設計値との差</c:v>
                </c:pt>
              </c:strCache>
            </c:strRef>
          </c:tx>
          <c:spPr>
            <a:ln w="19050" cap="rnd">
              <a:solidFill>
                <a:srgbClr val="0000FF"/>
              </a:solidFill>
              <a:round/>
            </a:ln>
            <a:effectLst/>
          </c:spPr>
          <c:marker>
            <c:symbol val="circle"/>
            <c:size val="6"/>
            <c:spPr>
              <a:solidFill>
                <a:srgbClr val="0000FF"/>
              </a:solidFill>
              <a:ln w="9525">
                <a:noFill/>
              </a:ln>
              <a:effectLst/>
            </c:spPr>
          </c:marker>
          <c:cat>
            <c:strRef>
              <c:f>'13-5グラフ付き'!$E$5:$Q$5</c:f>
              <c:strCache>
                <c:ptCount val="2"/>
                <c:pt idx="0">
                  <c:v>No.0</c:v>
                </c:pt>
                <c:pt idx="1">
                  <c:v>No.1</c:v>
                </c:pt>
              </c:strCache>
            </c:strRef>
          </c:cat>
          <c:val>
            <c:numRef>
              <c:f>'13-5グラフ付き'!$E$11:$Q$11</c:f>
              <c:numCache>
                <c:formatCode>General</c:formatCode>
                <c:ptCount val="13"/>
                <c:pt idx="0">
                  <c:v>10</c:v>
                </c:pt>
                <c:pt idx="1">
                  <c:v>15</c:v>
                </c:pt>
              </c:numCache>
            </c:numRef>
          </c:val>
          <c:smooth val="0"/>
          <c:extLst>
            <c:ext xmlns:c16="http://schemas.microsoft.com/office/drawing/2014/chart" uri="{C3380CC4-5D6E-409C-BE32-E72D297353CC}">
              <c16:uniqueId val="{00000001-4B94-432D-B699-DA24ABC63A7D}"/>
            </c:ext>
          </c:extLst>
        </c:ser>
        <c:ser>
          <c:idx val="0"/>
          <c:order val="2"/>
          <c:tx>
            <c:strRef>
              <c:f>'13-5グラフ付き'!$D$55</c:f>
              <c:strCache>
                <c:ptCount val="1"/>
                <c:pt idx="0">
                  <c:v>UCL</c:v>
                </c:pt>
              </c:strCache>
            </c:strRef>
          </c:tx>
          <c:spPr>
            <a:ln w="19050" cap="rnd">
              <a:solidFill>
                <a:schemeClr val="tx1"/>
              </a:solidFill>
              <a:round/>
            </a:ln>
            <a:effectLst/>
          </c:spPr>
          <c:marker>
            <c:symbol val="none"/>
          </c:marker>
          <c:cat>
            <c:strRef>
              <c:f>'13-5グラフ付き'!$E$5:$Q$5</c:f>
              <c:strCache>
                <c:ptCount val="2"/>
                <c:pt idx="0">
                  <c:v>No.0</c:v>
                </c:pt>
                <c:pt idx="1">
                  <c:v>No.1</c:v>
                </c:pt>
              </c:strCache>
            </c:strRef>
          </c:cat>
          <c:val>
            <c:numRef>
              <c:f>'13-5グラフ付き'!$E$55:$Q$55</c:f>
              <c:numCache>
                <c:formatCode>General</c:formatCode>
                <c:ptCount val="13"/>
                <c:pt idx="0">
                  <c:v>50</c:v>
                </c:pt>
                <c:pt idx="1">
                  <c:v>50</c:v>
                </c:pt>
                <c:pt idx="2">
                  <c:v>50</c:v>
                </c:pt>
                <c:pt idx="3">
                  <c:v>50</c:v>
                </c:pt>
                <c:pt idx="4">
                  <c:v>50</c:v>
                </c:pt>
                <c:pt idx="5">
                  <c:v>50</c:v>
                </c:pt>
                <c:pt idx="6">
                  <c:v>50</c:v>
                </c:pt>
                <c:pt idx="7">
                  <c:v>50</c:v>
                </c:pt>
                <c:pt idx="8">
                  <c:v>50</c:v>
                </c:pt>
                <c:pt idx="9">
                  <c:v>50</c:v>
                </c:pt>
                <c:pt idx="10">
                  <c:v>50</c:v>
                </c:pt>
                <c:pt idx="11">
                  <c:v>50</c:v>
                </c:pt>
                <c:pt idx="12">
                  <c:v>50</c:v>
                </c:pt>
              </c:numCache>
            </c:numRef>
          </c:val>
          <c:smooth val="0"/>
          <c:extLst>
            <c:ext xmlns:c16="http://schemas.microsoft.com/office/drawing/2014/chart" uri="{C3380CC4-5D6E-409C-BE32-E72D297353CC}">
              <c16:uniqueId val="{00000002-4B94-432D-B699-DA24ABC63A7D}"/>
            </c:ext>
          </c:extLst>
        </c:ser>
        <c:ser>
          <c:idx val="1"/>
          <c:order val="3"/>
          <c:tx>
            <c:strRef>
              <c:f>'13-5グラフ付き'!$D$56</c:f>
              <c:strCache>
                <c:ptCount val="1"/>
                <c:pt idx="0">
                  <c:v>LCL</c:v>
                </c:pt>
              </c:strCache>
            </c:strRef>
          </c:tx>
          <c:spPr>
            <a:ln w="19050" cap="rnd">
              <a:solidFill>
                <a:schemeClr val="tx1"/>
              </a:solidFill>
              <a:round/>
            </a:ln>
            <a:effectLst/>
          </c:spPr>
          <c:marker>
            <c:symbol val="none"/>
          </c:marker>
          <c:cat>
            <c:strRef>
              <c:f>'13-5グラフ付き'!$E$5:$Q$5</c:f>
              <c:strCache>
                <c:ptCount val="2"/>
                <c:pt idx="0">
                  <c:v>No.0</c:v>
                </c:pt>
                <c:pt idx="1">
                  <c:v>No.1</c:v>
                </c:pt>
              </c:strCache>
            </c:strRef>
          </c:cat>
          <c:val>
            <c:numRef>
              <c:f>'13-5グラフ付き'!$E$56:$Q$56</c:f>
              <c:numCache>
                <c:formatCode>General</c:formatCode>
                <c:ptCount val="13"/>
                <c:pt idx="0">
                  <c:v>-40</c:v>
                </c:pt>
                <c:pt idx="1">
                  <c:v>-40</c:v>
                </c:pt>
                <c:pt idx="2">
                  <c:v>-40</c:v>
                </c:pt>
                <c:pt idx="3">
                  <c:v>-40</c:v>
                </c:pt>
                <c:pt idx="4">
                  <c:v>-40</c:v>
                </c:pt>
                <c:pt idx="5">
                  <c:v>-40</c:v>
                </c:pt>
                <c:pt idx="6">
                  <c:v>-40</c:v>
                </c:pt>
                <c:pt idx="7">
                  <c:v>-40</c:v>
                </c:pt>
                <c:pt idx="8">
                  <c:v>-40</c:v>
                </c:pt>
                <c:pt idx="9">
                  <c:v>-40</c:v>
                </c:pt>
                <c:pt idx="10">
                  <c:v>-40</c:v>
                </c:pt>
                <c:pt idx="11">
                  <c:v>-40</c:v>
                </c:pt>
                <c:pt idx="12">
                  <c:v>-40</c:v>
                </c:pt>
              </c:numCache>
            </c:numRef>
          </c:val>
          <c:smooth val="0"/>
          <c:extLst>
            <c:ext xmlns:c16="http://schemas.microsoft.com/office/drawing/2014/chart" uri="{C3380CC4-5D6E-409C-BE32-E72D297353CC}">
              <c16:uniqueId val="{00000003-4B94-432D-B699-DA24ABC63A7D}"/>
            </c:ext>
          </c:extLst>
        </c:ser>
        <c:dLbls>
          <c:showLegendKey val="0"/>
          <c:showVal val="0"/>
          <c:showCatName val="0"/>
          <c:showSerName val="0"/>
          <c:showPercent val="0"/>
          <c:showBubbleSize val="0"/>
        </c:dLbls>
        <c:marker val="1"/>
        <c:smooth val="0"/>
        <c:axId val="237684968"/>
        <c:axId val="239282776"/>
      </c:lineChart>
      <c:catAx>
        <c:axId val="237684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39282776"/>
        <c:crosses val="autoZero"/>
        <c:auto val="1"/>
        <c:lblAlgn val="ctr"/>
        <c:lblOffset val="100"/>
        <c:tickMarkSkip val="1"/>
        <c:noMultiLvlLbl val="0"/>
      </c:catAx>
      <c:valAx>
        <c:axId val="239282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37684968"/>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N$1" fmlaRange="$N$2:$N$4" sel="1" val="0"/>
</file>

<file path=xl/ctrlProps/ctrlProp2.xml><?xml version="1.0" encoding="utf-8"?>
<formControlPr xmlns="http://schemas.microsoft.com/office/spreadsheetml/2009/9/main" objectType="Drop" dropStyle="combo" dx="16" fmlaLink="$O$1" fmlaRange="$O$2:$O$9" sel="1" val="0"/>
</file>

<file path=xl/ctrlProps/ctrlProp3.xml><?xml version="1.0" encoding="utf-8"?>
<formControlPr xmlns="http://schemas.microsoft.com/office/spreadsheetml/2009/9/main" objectType="Drop" dropStyle="combo" dx="16" fmlaLink="$N$1" fmlaRange="$N$2:$N$9"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456828</xdr:colOff>
      <xdr:row>22</xdr:row>
      <xdr:rowOff>228345</xdr:rowOff>
    </xdr:from>
    <xdr:to>
      <xdr:col>2</xdr:col>
      <xdr:colOff>447674</xdr:colOff>
      <xdr:row>31</xdr:row>
      <xdr:rowOff>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9728" y="6514845"/>
          <a:ext cx="2667371" cy="1829055"/>
        </a:xfrm>
        <a:prstGeom prst="rect">
          <a:avLst/>
        </a:prstGeom>
        <a:ln>
          <a:solidFill>
            <a:sysClr val="windowText" lastClr="000000"/>
          </a:solidFill>
          <a:prstDash val="sysDash"/>
        </a:ln>
      </xdr:spPr>
    </xdr:pic>
    <xdr:clientData/>
  </xdr:twoCellAnchor>
  <xdr:twoCellAnchor editAs="oneCell">
    <xdr:from>
      <xdr:col>4</xdr:col>
      <xdr:colOff>0</xdr:colOff>
      <xdr:row>23</xdr:row>
      <xdr:rowOff>0</xdr:rowOff>
    </xdr:from>
    <xdr:to>
      <xdr:col>4</xdr:col>
      <xdr:colOff>2667371</xdr:colOff>
      <xdr:row>31</xdr:row>
      <xdr:rowOff>255</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10050" y="6515100"/>
          <a:ext cx="2667371" cy="1829055"/>
        </a:xfrm>
        <a:prstGeom prst="rect">
          <a:avLst/>
        </a:prstGeom>
        <a:ln>
          <a:solidFill>
            <a:sysClr val="windowText" lastClr="000000"/>
          </a:solidFill>
          <a:prstDash val="sysDash"/>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180975</xdr:colOff>
      <xdr:row>35</xdr:row>
      <xdr:rowOff>0</xdr:rowOff>
    </xdr:from>
    <xdr:to>
      <xdr:col>8</xdr:col>
      <xdr:colOff>266700</xdr:colOff>
      <xdr:row>38</xdr:row>
      <xdr:rowOff>0</xdr:rowOff>
    </xdr:to>
    <xdr:sp macro="" textlink="">
      <xdr:nvSpPr>
        <xdr:cNvPr id="2" name="AutoShape 51">
          <a:extLst>
            <a:ext uri="{FF2B5EF4-FFF2-40B4-BE49-F238E27FC236}">
              <a16:creationId xmlns:a16="http://schemas.microsoft.com/office/drawing/2014/main" id="{00000000-0008-0000-1300-000002000000}"/>
            </a:ext>
          </a:extLst>
        </xdr:cNvPr>
        <xdr:cNvSpPr>
          <a:spLocks/>
        </xdr:cNvSpPr>
      </xdr:nvSpPr>
      <xdr:spPr bwMode="auto">
        <a:xfrm>
          <a:off x="2390775"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190500</xdr:colOff>
      <xdr:row>41</xdr:row>
      <xdr:rowOff>0</xdr:rowOff>
    </xdr:from>
    <xdr:to>
      <xdr:col>9</xdr:col>
      <xdr:colOff>0</xdr:colOff>
      <xdr:row>44</xdr:row>
      <xdr:rowOff>0</xdr:rowOff>
    </xdr:to>
    <xdr:sp macro="" textlink="">
      <xdr:nvSpPr>
        <xdr:cNvPr id="3" name="AutoShape 52">
          <a:extLst>
            <a:ext uri="{FF2B5EF4-FFF2-40B4-BE49-F238E27FC236}">
              <a16:creationId xmlns:a16="http://schemas.microsoft.com/office/drawing/2014/main" id="{00000000-0008-0000-1300-000003000000}"/>
            </a:ext>
          </a:extLst>
        </xdr:cNvPr>
        <xdr:cNvSpPr>
          <a:spLocks/>
        </xdr:cNvSpPr>
      </xdr:nvSpPr>
      <xdr:spPr bwMode="auto">
        <a:xfrm>
          <a:off x="2400300" y="8229600"/>
          <a:ext cx="85725" cy="600075"/>
        </a:xfrm>
        <a:prstGeom prst="leftBracket">
          <a:avLst>
            <a:gd name="adj" fmla="val 58333"/>
          </a:avLst>
        </a:prstGeom>
        <a:noFill/>
        <a:ln w="952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35</xdr:row>
      <xdr:rowOff>0</xdr:rowOff>
    </xdr:from>
    <xdr:to>
      <xdr:col>23</xdr:col>
      <xdr:colOff>152400</xdr:colOff>
      <xdr:row>38</xdr:row>
      <xdr:rowOff>9525</xdr:rowOff>
    </xdr:to>
    <xdr:sp macro="" textlink="">
      <xdr:nvSpPr>
        <xdr:cNvPr id="4" name="AutoShape 53">
          <a:extLst>
            <a:ext uri="{FF2B5EF4-FFF2-40B4-BE49-F238E27FC236}">
              <a16:creationId xmlns:a16="http://schemas.microsoft.com/office/drawing/2014/main" id="{00000000-0008-0000-1300-000004000000}"/>
            </a:ext>
          </a:extLst>
        </xdr:cNvPr>
        <xdr:cNvSpPr>
          <a:spLocks/>
        </xdr:cNvSpPr>
      </xdr:nvSpPr>
      <xdr:spPr bwMode="auto">
        <a:xfrm>
          <a:off x="64293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41</xdr:row>
      <xdr:rowOff>0</xdr:rowOff>
    </xdr:from>
    <xdr:to>
      <xdr:col>23</xdr:col>
      <xdr:colOff>152400</xdr:colOff>
      <xdr:row>44</xdr:row>
      <xdr:rowOff>9525</xdr:rowOff>
    </xdr:to>
    <xdr:sp macro="" textlink="">
      <xdr:nvSpPr>
        <xdr:cNvPr id="5" name="AutoShape 54">
          <a:extLst>
            <a:ext uri="{FF2B5EF4-FFF2-40B4-BE49-F238E27FC236}">
              <a16:creationId xmlns:a16="http://schemas.microsoft.com/office/drawing/2014/main" id="{00000000-0008-0000-1300-000005000000}"/>
            </a:ext>
          </a:extLst>
        </xdr:cNvPr>
        <xdr:cNvSpPr>
          <a:spLocks/>
        </xdr:cNvSpPr>
      </xdr:nvSpPr>
      <xdr:spPr bwMode="auto">
        <a:xfrm>
          <a:off x="6429375" y="8229600"/>
          <a:ext cx="76200" cy="609600"/>
        </a:xfrm>
        <a:prstGeom prst="rightBracket">
          <a:avLst>
            <a:gd name="adj" fmla="val 66667"/>
          </a:avLst>
        </a:prstGeom>
        <a:noFill/>
        <a:ln w="9525">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377187</xdr:colOff>
      <xdr:row>1</xdr:row>
      <xdr:rowOff>238125</xdr:rowOff>
    </xdr:from>
    <xdr:to>
      <xdr:col>10</xdr:col>
      <xdr:colOff>447674</xdr:colOff>
      <xdr:row>3</xdr:row>
      <xdr:rowOff>304799</xdr:rowOff>
    </xdr:to>
    <xdr:sp macro="" textlink="">
      <xdr:nvSpPr>
        <xdr:cNvPr id="2" name="矢印: 五方向 1">
          <a:extLst>
            <a:ext uri="{FF2B5EF4-FFF2-40B4-BE49-F238E27FC236}">
              <a16:creationId xmlns:a16="http://schemas.microsoft.com/office/drawing/2014/main" id="{255F35AA-B73E-40FD-BA6E-6132CA9F4F8F}"/>
            </a:ext>
          </a:extLst>
        </xdr:cNvPr>
        <xdr:cNvSpPr/>
      </xdr:nvSpPr>
      <xdr:spPr>
        <a:xfrm flipH="1">
          <a:off x="8225787" y="619125"/>
          <a:ext cx="1442087" cy="828674"/>
        </a:xfrm>
        <a:prstGeom prst="downArrowCallout">
          <a:avLst>
            <a:gd name="adj1" fmla="val 17857"/>
            <a:gd name="adj2" fmla="val 20536"/>
            <a:gd name="adj3" fmla="val 17857"/>
            <a:gd name="adj4" fmla="val 72120"/>
          </a:avLst>
        </a:prstGeom>
        <a:solidFill>
          <a:srgbClr val="FFFFE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36000" rIns="72000" bIns="36000" rtlCol="0" anchor="ctr" anchorCtr="0"/>
        <a:lstStyle/>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リストから選択してください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4</xdr:row>
          <xdr:rowOff>38100</xdr:rowOff>
        </xdr:from>
        <xdr:to>
          <xdr:col>11</xdr:col>
          <xdr:colOff>361950</xdr:colOff>
          <xdr:row>5</xdr:row>
          <xdr:rowOff>0</xdr:rowOff>
        </xdr:to>
        <xdr:sp macro="" textlink="">
          <xdr:nvSpPr>
            <xdr:cNvPr id="29699" name="Drop Down 3" hidden="1">
              <a:extLst>
                <a:ext uri="{63B3BB69-23CF-44E3-9099-C40C66FF867C}">
                  <a14:compatExt spid="_x0000_s296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38100</xdr:rowOff>
        </xdr:from>
        <xdr:to>
          <xdr:col>11</xdr:col>
          <xdr:colOff>361950</xdr:colOff>
          <xdr:row>7</xdr:row>
          <xdr:rowOff>0</xdr:rowOff>
        </xdr:to>
        <xdr:sp macro="" textlink="">
          <xdr:nvSpPr>
            <xdr:cNvPr id="29700" name="Drop Down 4" hidden="1">
              <a:extLst>
                <a:ext uri="{63B3BB69-23CF-44E3-9099-C40C66FF867C}">
                  <a14:compatExt spid="_x0000_s297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443865</xdr:colOff>
          <xdr:row>0</xdr:row>
          <xdr:rowOff>106680</xdr:rowOff>
        </xdr:from>
        <xdr:to>
          <xdr:col>7</xdr:col>
          <xdr:colOff>1335405</xdr:colOff>
          <xdr:row>6</xdr:row>
          <xdr:rowOff>60960</xdr:rowOff>
        </xdr:to>
        <xdr:pic>
          <xdr:nvPicPr>
            <xdr:cNvPr id="2" name="図 1">
              <a:extLst>
                <a:ext uri="{FF2B5EF4-FFF2-40B4-BE49-F238E27FC236}">
                  <a16:creationId xmlns:a16="http://schemas.microsoft.com/office/drawing/2014/main" id="{8589FD59-9526-4CA4-815A-A00556B3C0D3}"/>
                </a:ext>
              </a:extLst>
            </xdr:cNvPr>
            <xdr:cNvPicPr>
              <a:picLocks noChangeAspect="1" noChangeArrowheads="1"/>
              <a:extLst>
                <a:ext uri="{84589F7E-364E-4C9E-8A38-B11213B215E9}">
                  <a14:cameraTool cellRange="決裁欄!$B$5:$G$6" spid="_x0000_s33190"/>
                </a:ext>
              </a:extLst>
            </xdr:cNvPicPr>
          </xdr:nvPicPr>
          <xdr:blipFill>
            <a:blip xmlns:r="http://schemas.openxmlformats.org/officeDocument/2006/relationships" r:embed="rId1"/>
            <a:srcRect/>
            <a:stretch>
              <a:fillRect/>
            </a:stretch>
          </xdr:blipFill>
          <xdr:spPr bwMode="auto">
            <a:xfrm>
              <a:off x="1567815" y="106680"/>
              <a:ext cx="4034790" cy="9829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453390</xdr:colOff>
          <xdr:row>0</xdr:row>
          <xdr:rowOff>106680</xdr:rowOff>
        </xdr:from>
        <xdr:to>
          <xdr:col>8</xdr:col>
          <xdr:colOff>1344930</xdr:colOff>
          <xdr:row>6</xdr:row>
          <xdr:rowOff>60960</xdr:rowOff>
        </xdr:to>
        <xdr:pic>
          <xdr:nvPicPr>
            <xdr:cNvPr id="2" name="図 1">
              <a:extLst>
                <a:ext uri="{FF2B5EF4-FFF2-40B4-BE49-F238E27FC236}">
                  <a16:creationId xmlns:a16="http://schemas.microsoft.com/office/drawing/2014/main" id="{D5A1B839-D50F-444C-898D-38BE957BBBE5}"/>
                </a:ext>
              </a:extLst>
            </xdr:cNvPr>
            <xdr:cNvPicPr>
              <a:picLocks noChangeAspect="1" noChangeArrowheads="1"/>
              <a:extLst>
                <a:ext uri="{84589F7E-364E-4C9E-8A38-B11213B215E9}">
                  <a14:cameraTool cellRange="決裁欄!$B$5:$G$6" spid="_x0000_s35234"/>
                </a:ext>
              </a:extLst>
            </xdr:cNvPicPr>
          </xdr:nvPicPr>
          <xdr:blipFill>
            <a:blip xmlns:r="http://schemas.openxmlformats.org/officeDocument/2006/relationships" r:embed="rId1"/>
            <a:srcRect/>
            <a:stretch>
              <a:fillRect/>
            </a:stretch>
          </xdr:blipFill>
          <xdr:spPr bwMode="auto">
            <a:xfrm>
              <a:off x="1577340" y="106680"/>
              <a:ext cx="4034790" cy="9829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676275</xdr:colOff>
          <xdr:row>4</xdr:row>
          <xdr:rowOff>276225</xdr:rowOff>
        </xdr:from>
        <xdr:to>
          <xdr:col>11</xdr:col>
          <xdr:colOff>352425</xdr:colOff>
          <xdr:row>5</xdr:row>
          <xdr:rowOff>238125</xdr:rowOff>
        </xdr:to>
        <xdr:sp macro="" textlink="">
          <xdr:nvSpPr>
            <xdr:cNvPr id="63490" name="Drop Down 2" hidden="1">
              <a:extLst>
                <a:ext uri="{63B3BB69-23CF-44E3-9099-C40C66FF867C}">
                  <a14:compatExt spid="_x0000_s63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8</xdr:col>
      <xdr:colOff>0</xdr:colOff>
      <xdr:row>3</xdr:row>
      <xdr:rowOff>0</xdr:rowOff>
    </xdr:from>
    <xdr:to>
      <xdr:col>10</xdr:col>
      <xdr:colOff>228600</xdr:colOff>
      <xdr:row>4</xdr:row>
      <xdr:rowOff>140970</xdr:rowOff>
    </xdr:to>
    <xdr:sp macro="" textlink="">
      <xdr:nvSpPr>
        <xdr:cNvPr id="5" name="矢印: 五方向 1">
          <a:extLst>
            <a:ext uri="{FF2B5EF4-FFF2-40B4-BE49-F238E27FC236}">
              <a16:creationId xmlns:a16="http://schemas.microsoft.com/office/drawing/2014/main" id="{0E0206CB-B388-46C4-BFDF-5C77232295CA}"/>
            </a:ext>
          </a:extLst>
        </xdr:cNvPr>
        <xdr:cNvSpPr/>
      </xdr:nvSpPr>
      <xdr:spPr>
        <a:xfrm flipH="1">
          <a:off x="8534400" y="1143000"/>
          <a:ext cx="1600200" cy="731520"/>
        </a:xfrm>
        <a:prstGeom prst="downArrowCallout">
          <a:avLst/>
        </a:prstGeom>
        <a:solidFill>
          <a:srgbClr val="FFFFE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36000" rIns="72000" bIns="36000" rtlCol="0" anchor="ctr" anchorCtr="0"/>
        <a:lstStyle/>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リストから検査の種類</a:t>
          </a:r>
          <a:endPar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を選択してください</a:t>
          </a:r>
        </a:p>
      </xdr:txBody>
    </xdr:sp>
    <xdr:clientData fPrintsWithSheet="0"/>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xdr:row>
          <xdr:rowOff>0</xdr:rowOff>
        </xdr:from>
        <xdr:to>
          <xdr:col>6</xdr:col>
          <xdr:colOff>1752600</xdr:colOff>
          <xdr:row>6</xdr:row>
          <xdr:rowOff>104775</xdr:rowOff>
        </xdr:to>
        <xdr:pic>
          <xdr:nvPicPr>
            <xdr:cNvPr id="2" name="図 1"/>
            <xdr:cNvPicPr>
              <a:picLocks noChangeAspect="1" noChangeArrowheads="1"/>
              <a:extLst>
                <a:ext uri="{84589F7E-364E-4C9E-8A38-B11213B215E9}">
                  <a14:cameraTool cellRange="決裁欄!$B$5:$G$6" spid="_x0000_s65829"/>
                </a:ext>
              </a:extLst>
            </xdr:cNvPicPr>
          </xdr:nvPicPr>
          <xdr:blipFill>
            <a:blip xmlns:r="http://schemas.openxmlformats.org/officeDocument/2006/relationships" r:embed="rId1"/>
            <a:srcRect/>
            <a:stretch>
              <a:fillRect/>
            </a:stretch>
          </xdr:blipFill>
          <xdr:spPr bwMode="auto">
            <a:xfrm>
              <a:off x="1562100" y="171450"/>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809625</xdr:colOff>
          <xdr:row>0</xdr:row>
          <xdr:rowOff>123825</xdr:rowOff>
        </xdr:from>
        <xdr:to>
          <xdr:col>5</xdr:col>
          <xdr:colOff>1962150</xdr:colOff>
          <xdr:row>3</xdr:row>
          <xdr:rowOff>57150</xdr:rowOff>
        </xdr:to>
        <xdr:pic>
          <xdr:nvPicPr>
            <xdr:cNvPr id="2" name="図 1"/>
            <xdr:cNvPicPr>
              <a:picLocks noChangeAspect="1" noChangeArrowheads="1"/>
              <a:extLst>
                <a:ext uri="{84589F7E-364E-4C9E-8A38-B11213B215E9}">
                  <a14:cameraTool cellRange="決裁欄!$B$5:$G$6" spid="_x0000_s84239"/>
                </a:ext>
              </a:extLst>
            </xdr:cNvPicPr>
          </xdr:nvPicPr>
          <xdr:blipFill>
            <a:blip xmlns:r="http://schemas.openxmlformats.org/officeDocument/2006/relationships" r:embed="rId1"/>
            <a:srcRect/>
            <a:stretch>
              <a:fillRect/>
            </a:stretch>
          </xdr:blipFill>
          <xdr:spPr bwMode="auto">
            <a:xfrm>
              <a:off x="1590675" y="123825"/>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1</xdr:row>
          <xdr:rowOff>0</xdr:rowOff>
        </xdr:from>
        <xdr:to>
          <xdr:col>6</xdr:col>
          <xdr:colOff>1752600</xdr:colOff>
          <xdr:row>6</xdr:row>
          <xdr:rowOff>104775</xdr:rowOff>
        </xdr:to>
        <xdr:pic>
          <xdr:nvPicPr>
            <xdr:cNvPr id="4" name="図 3"/>
            <xdr:cNvPicPr>
              <a:picLocks noChangeAspect="1" noChangeArrowheads="1"/>
              <a:extLst>
                <a:ext uri="{84589F7E-364E-4C9E-8A38-B11213B215E9}">
                  <a14:cameraTool cellRange="決裁欄!$B$5:$G$6" spid="_x0000_s50564"/>
                </a:ext>
              </a:extLst>
            </xdr:cNvPicPr>
          </xdr:nvPicPr>
          <xdr:blipFill>
            <a:blip xmlns:r="http://schemas.openxmlformats.org/officeDocument/2006/relationships" r:embed="rId1"/>
            <a:srcRect/>
            <a:stretch>
              <a:fillRect/>
            </a:stretch>
          </xdr:blipFill>
          <xdr:spPr bwMode="auto">
            <a:xfrm>
              <a:off x="1562100" y="171450"/>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1009650</xdr:colOff>
          <xdr:row>0</xdr:row>
          <xdr:rowOff>0</xdr:rowOff>
        </xdr:from>
        <xdr:to>
          <xdr:col>19</xdr:col>
          <xdr:colOff>38100</xdr:colOff>
          <xdr:row>5</xdr:row>
          <xdr:rowOff>95250</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決裁欄!$B$5:$G$6" spid="_x0000_s1496"/>
                </a:ext>
              </a:extLst>
            </xdr:cNvPicPr>
          </xdr:nvPicPr>
          <xdr:blipFill>
            <a:blip xmlns:r="http://schemas.openxmlformats.org/officeDocument/2006/relationships" r:embed="rId1"/>
            <a:srcRect/>
            <a:stretch>
              <a:fillRect/>
            </a:stretch>
          </xdr:blipFill>
          <xdr:spPr bwMode="auto">
            <a:xfrm>
              <a:off x="2952750" y="0"/>
              <a:ext cx="4114800" cy="952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56</xdr:col>
      <xdr:colOff>38100</xdr:colOff>
      <xdr:row>12</xdr:row>
      <xdr:rowOff>123825</xdr:rowOff>
    </xdr:from>
    <xdr:to>
      <xdr:col>59</xdr:col>
      <xdr:colOff>68925</xdr:colOff>
      <xdr:row>14</xdr:row>
      <xdr:rowOff>68925</xdr:rowOff>
    </xdr:to>
    <xdr:sp macro="" textlink="">
      <xdr:nvSpPr>
        <xdr:cNvPr id="2" name="円/楕円 1"/>
        <xdr:cNvSpPr/>
      </xdr:nvSpPr>
      <xdr:spPr>
        <a:xfrm>
          <a:off x="10239375" y="2171700"/>
          <a:ext cx="288000" cy="288000"/>
        </a:xfrm>
        <a:prstGeom prst="ellipse">
          <a:avLst/>
        </a:prstGeom>
        <a:no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676275</xdr:colOff>
      <xdr:row>9</xdr:row>
      <xdr:rowOff>133350</xdr:rowOff>
    </xdr:from>
    <xdr:to>
      <xdr:col>6</xdr:col>
      <xdr:colOff>171450</xdr:colOff>
      <xdr:row>9</xdr:row>
      <xdr:rowOff>133350</xdr:rowOff>
    </xdr:to>
    <xdr:cxnSp macro="">
      <xdr:nvCxnSpPr>
        <xdr:cNvPr id="3" name="直線コネクタ 2"/>
        <xdr:cNvCxnSpPr/>
      </xdr:nvCxnSpPr>
      <xdr:spPr>
        <a:xfrm>
          <a:off x="3829050" y="2428875"/>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647700</xdr:colOff>
      <xdr:row>1</xdr:row>
      <xdr:rowOff>133350</xdr:rowOff>
    </xdr:from>
    <xdr:to>
      <xdr:col>6</xdr:col>
      <xdr:colOff>495300</xdr:colOff>
      <xdr:row>1</xdr:row>
      <xdr:rowOff>133350</xdr:rowOff>
    </xdr:to>
    <xdr:cxnSp macro="">
      <xdr:nvCxnSpPr>
        <xdr:cNvPr id="3" name="直線コネクタ 2"/>
        <xdr:cNvCxnSpPr/>
      </xdr:nvCxnSpPr>
      <xdr:spPr>
        <a:xfrm>
          <a:off x="3476625" y="295275"/>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209550</xdr:colOff>
      <xdr:row>9</xdr:row>
      <xdr:rowOff>133350</xdr:rowOff>
    </xdr:from>
    <xdr:to>
      <xdr:col>5</xdr:col>
      <xdr:colOff>219075</xdr:colOff>
      <xdr:row>9</xdr:row>
      <xdr:rowOff>133350</xdr:rowOff>
    </xdr:to>
    <xdr:cxnSp macro="">
      <xdr:nvCxnSpPr>
        <xdr:cNvPr id="2" name="直線コネクタ 1"/>
        <xdr:cNvCxnSpPr/>
      </xdr:nvCxnSpPr>
      <xdr:spPr>
        <a:xfrm>
          <a:off x="3257550" y="1981200"/>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1219200</xdr:colOff>
      <xdr:row>50</xdr:row>
      <xdr:rowOff>133350</xdr:rowOff>
    </xdr:from>
    <xdr:to>
      <xdr:col>4</xdr:col>
      <xdr:colOff>552450</xdr:colOff>
      <xdr:row>50</xdr:row>
      <xdr:rowOff>133350</xdr:rowOff>
    </xdr:to>
    <xdr:cxnSp macro="">
      <xdr:nvCxnSpPr>
        <xdr:cNvPr id="3" name="直線コネクタ 2"/>
        <xdr:cNvCxnSpPr/>
      </xdr:nvCxnSpPr>
      <xdr:spPr>
        <a:xfrm>
          <a:off x="2838450" y="10534650"/>
          <a:ext cx="7620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253800</xdr:colOff>
      <xdr:row>3</xdr:row>
      <xdr:rowOff>0</xdr:rowOff>
    </xdr:from>
    <xdr:to>
      <xdr:col>8</xdr:col>
      <xdr:colOff>9525</xdr:colOff>
      <xdr:row>4</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4490520" y="502920"/>
          <a:ext cx="43200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a:latin typeface="ＭＳ Ｐゴシック" panose="020B0600070205080204" pitchFamily="50" charset="-128"/>
              <a:ea typeface="ＭＳ Ｐゴシック" panose="020B0600070205080204" pitchFamily="50" charset="-128"/>
            </a:rPr>
            <a:t>路線</a:t>
          </a:r>
        </a:p>
        <a:p>
          <a:pPr algn="ctr"/>
          <a:r>
            <a:rPr kumimoji="1" lang="ja-JP" altLang="en-US" sz="1200">
              <a:latin typeface="ＭＳ Ｐゴシック" panose="020B0600070205080204" pitchFamily="50" charset="-128"/>
              <a:ea typeface="ＭＳ Ｐゴシック" panose="020B0600070205080204" pitchFamily="50" charset="-128"/>
            </a:rPr>
            <a:t>河川</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253800</xdr:colOff>
      <xdr:row>3</xdr:row>
      <xdr:rowOff>0</xdr:rowOff>
    </xdr:from>
    <xdr:to>
      <xdr:col>9</xdr:col>
      <xdr:colOff>19050</xdr:colOff>
      <xdr:row>4</xdr:row>
      <xdr:rowOff>0</xdr:rowOff>
    </xdr:to>
    <xdr:sp macro="" textlink="">
      <xdr:nvSpPr>
        <xdr:cNvPr id="2" name="テキスト ボックス 1">
          <a:extLst>
            <a:ext uri="{FF2B5EF4-FFF2-40B4-BE49-F238E27FC236}">
              <a16:creationId xmlns:a16="http://schemas.microsoft.com/office/drawing/2014/main" id="{00000000-0008-0000-0D00-000003000000}"/>
            </a:ext>
          </a:extLst>
        </xdr:cNvPr>
        <xdr:cNvSpPr txBox="1"/>
      </xdr:nvSpPr>
      <xdr:spPr>
        <a:xfrm>
          <a:off x="4844850" y="485775"/>
          <a:ext cx="50820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200">
              <a:latin typeface="ＭＳ Ｐゴシック" panose="020B0600070205080204" pitchFamily="50" charset="-128"/>
              <a:ea typeface="ＭＳ Ｐゴシック" panose="020B0600070205080204" pitchFamily="50" charset="-128"/>
            </a:rPr>
            <a:t>路線</a:t>
          </a:r>
        </a:p>
        <a:p>
          <a:r>
            <a:rPr kumimoji="1" lang="ja-JP" altLang="en-US" sz="1200">
              <a:latin typeface="ＭＳ Ｐゴシック" panose="020B0600070205080204" pitchFamily="50" charset="-128"/>
              <a:ea typeface="ＭＳ Ｐゴシック" panose="020B0600070205080204" pitchFamily="50" charset="-128"/>
            </a:rPr>
            <a:t>河川</a:t>
          </a:r>
        </a:p>
      </xdr:txBody>
    </xdr:sp>
    <xdr:clientData/>
  </xdr:twoCellAnchor>
  <xdr:twoCellAnchor>
    <xdr:from>
      <xdr:col>3</xdr:col>
      <xdr:colOff>0</xdr:colOff>
      <xdr:row>11</xdr:row>
      <xdr:rowOff>161925</xdr:rowOff>
    </xdr:from>
    <xdr:to>
      <xdr:col>17</xdr:col>
      <xdr:colOff>0</xdr:colOff>
      <xdr:row>43</xdr:row>
      <xdr:rowOff>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253800</xdr:colOff>
      <xdr:row>3</xdr:row>
      <xdr:rowOff>0</xdr:rowOff>
    </xdr:from>
    <xdr:to>
      <xdr:col>9</xdr:col>
      <xdr:colOff>19050</xdr:colOff>
      <xdr:row>4</xdr:row>
      <xdr:rowOff>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4490520" y="502920"/>
          <a:ext cx="43200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200">
              <a:latin typeface="ＭＳ Ｐゴシック" panose="020B0600070205080204" pitchFamily="50" charset="-128"/>
              <a:ea typeface="ＭＳ Ｐゴシック" panose="020B0600070205080204" pitchFamily="50" charset="-128"/>
            </a:rPr>
            <a:t>路線</a:t>
          </a:r>
        </a:p>
        <a:p>
          <a:r>
            <a:rPr kumimoji="1" lang="ja-JP" altLang="en-US" sz="1200">
              <a:latin typeface="ＭＳ Ｐゴシック" panose="020B0600070205080204" pitchFamily="50" charset="-128"/>
              <a:ea typeface="ＭＳ Ｐゴシック" panose="020B0600070205080204" pitchFamily="50" charset="-128"/>
            </a:rPr>
            <a:t>河川</a:t>
          </a:r>
        </a:p>
      </xdr:txBody>
    </xdr:sp>
    <xdr:clientData/>
  </xdr:twoCellAnchor>
  <xdr:twoCellAnchor>
    <xdr:from>
      <xdr:col>4</xdr:col>
      <xdr:colOff>0</xdr:colOff>
      <xdr:row>23</xdr:row>
      <xdr:rowOff>0</xdr:rowOff>
    </xdr:from>
    <xdr:to>
      <xdr:col>5</xdr:col>
      <xdr:colOff>0</xdr:colOff>
      <xdr:row>31</xdr:row>
      <xdr:rowOff>0</xdr:rowOff>
    </xdr:to>
    <xdr:cxnSp macro="">
      <xdr:nvCxnSpPr>
        <xdr:cNvPr id="5" name="直線コネクタ 4">
          <a:extLst>
            <a:ext uri="{FF2B5EF4-FFF2-40B4-BE49-F238E27FC236}">
              <a16:creationId xmlns:a16="http://schemas.microsoft.com/office/drawing/2014/main" id="{00000000-0008-0000-0D00-000005000000}"/>
            </a:ext>
          </a:extLst>
        </xdr:cNvPr>
        <xdr:cNvCxnSpPr/>
      </xdr:nvCxnSpPr>
      <xdr:spPr>
        <a:xfrm>
          <a:off x="1619250" y="5648325"/>
          <a:ext cx="742950" cy="1295400"/>
        </a:xfrm>
        <a:prstGeom prst="line">
          <a:avLst/>
        </a:prstGeom>
        <a:ln w="19050">
          <a:solidFill>
            <a:srgbClr val="FF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25</xdr:row>
      <xdr:rowOff>1</xdr:rowOff>
    </xdr:from>
    <xdr:to>
      <xdr:col>5</xdr:col>
      <xdr:colOff>0</xdr:colOff>
      <xdr:row>26</xdr:row>
      <xdr:rowOff>0</xdr:rowOff>
    </xdr:to>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flipV="1">
          <a:off x="1619250" y="5972176"/>
          <a:ext cx="742950" cy="161924"/>
        </a:xfrm>
        <a:prstGeom prst="line">
          <a:avLst/>
        </a:prstGeom>
        <a:ln w="19050">
          <a:solidFill>
            <a:srgbClr val="0000FF"/>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0</xdr:row>
          <xdr:rowOff>104775</xdr:rowOff>
        </xdr:from>
        <xdr:to>
          <xdr:col>6</xdr:col>
          <xdr:colOff>733425</xdr:colOff>
          <xdr:row>4</xdr:row>
          <xdr:rowOff>0</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a:extLst>
                <a:ext uri="{84589F7E-364E-4C9E-8A38-B11213B215E9}">
                  <a14:cameraTool cellRange="決裁欄!$B$5:$G$6" spid="_x0000_s4561"/>
                </a:ext>
              </a:extLst>
            </xdr:cNvPicPr>
          </xdr:nvPicPr>
          <xdr:blipFill>
            <a:blip xmlns:r="http://schemas.openxmlformats.org/officeDocument/2006/relationships" r:embed="rId1"/>
            <a:srcRect/>
            <a:stretch>
              <a:fillRect/>
            </a:stretch>
          </xdr:blipFill>
          <xdr:spPr bwMode="auto">
            <a:xfrm>
              <a:off x="1524000" y="104775"/>
              <a:ext cx="41243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6.bin"/><Relationship Id="rId4" Type="http://schemas.openxmlformats.org/officeDocument/2006/relationships/ctrlProp" Target="../ctrlProps/ctrlProp3.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H27"/>
  <sheetViews>
    <sheetView tabSelected="1" zoomScaleNormal="100" workbookViewId="0"/>
  </sheetViews>
  <sheetFormatPr defaultColWidth="8.875" defaultRowHeight="18" customHeight="1"/>
  <cols>
    <col min="1" max="1" width="4.5" style="37" customWidth="1"/>
    <col min="2" max="2" width="35.125" style="37" customWidth="1"/>
    <col min="3" max="3" width="12.625" style="37" bestFit="1" customWidth="1"/>
    <col min="4" max="4" width="3" style="37" customWidth="1"/>
    <col min="5" max="5" width="37.75" style="37" bestFit="1" customWidth="1"/>
    <col min="6" max="6" width="3" style="37" customWidth="1"/>
    <col min="7" max="7" width="32.625" style="37" bestFit="1" customWidth="1"/>
    <col min="8" max="8" width="11.625" style="37" bestFit="1" customWidth="1"/>
    <col min="9" max="16384" width="8.875" style="37"/>
  </cols>
  <sheetData>
    <row r="1" spans="2:8" ht="18" customHeight="1">
      <c r="G1" s="62" t="s">
        <v>602</v>
      </c>
      <c r="H1" s="61">
        <v>45748</v>
      </c>
    </row>
    <row r="3" spans="2:8" ht="27.2" customHeight="1">
      <c r="B3" s="35" t="str">
        <f>HYPERLINK("#入力表!G4","●入力表")</f>
        <v>●入力表</v>
      </c>
      <c r="C3" s="35"/>
      <c r="D3" s="36"/>
      <c r="E3" s="35" t="str">
        <f>HYPERLINK("#14!A1","14_試験成績報告書表紙")</f>
        <v>14_試験成績報告書表紙</v>
      </c>
      <c r="F3" s="36"/>
      <c r="G3" s="35" t="str">
        <f>HYPERLINK("#30!A1","30_工事一部完成届")</f>
        <v>30_工事一部完成届</v>
      </c>
      <c r="H3" s="36"/>
    </row>
    <row r="4" spans="2:8" ht="27.2" customHeight="1">
      <c r="B4" s="35" t="str">
        <f>HYPERLINK("#決裁欄!A1","●決裁欄編集")</f>
        <v>●決裁欄編集</v>
      </c>
      <c r="C4" s="35"/>
      <c r="D4" s="36"/>
      <c r="E4" s="35" t="str">
        <f>HYPERLINK("#15!A1","15_工事履行報告書")</f>
        <v>15_工事履行報告書</v>
      </c>
      <c r="F4" s="36"/>
      <c r="G4" s="35" t="str">
        <f>HYPERLINK("#'27,29,31,44'!A1","31_一部完成検査写真帳表紙")</f>
        <v>31_一部完成検査写真帳表紙</v>
      </c>
      <c r="H4" s="36"/>
    </row>
    <row r="5" spans="2:8" ht="27.2" customHeight="1">
      <c r="B5" s="35" t="str">
        <f>HYPERLINK("#01!A1","01_工事工程表")</f>
        <v>01_工事工程表</v>
      </c>
      <c r="C5" s="35"/>
      <c r="D5" s="36"/>
      <c r="E5" s="35" t="str">
        <f>HYPERLINK("#16!A1","16_工事打合せ簿")</f>
        <v>16_工事打合せ簿</v>
      </c>
      <c r="F5" s="36"/>
      <c r="G5" s="35" t="str">
        <f>HYPERLINK("#32!A1","32_工事一部引渡書")</f>
        <v>32_工事一部引渡書</v>
      </c>
      <c r="H5" s="36"/>
    </row>
    <row r="6" spans="2:8" ht="27.2" customHeight="1">
      <c r="B6" s="35" t="str">
        <f>HYPERLINK("#02!A1","02_配置技術者届")</f>
        <v>02_配置技術者届</v>
      </c>
      <c r="C6" s="35"/>
      <c r="D6" s="36"/>
      <c r="E6" s="35" t="str">
        <f>HYPERLINK("#18!A1","18_工事写真帳表紙･完成写真帳表紙")</f>
        <v>18_工事写真帳表紙･完成写真帳表紙</v>
      </c>
      <c r="F6" s="36"/>
      <c r="G6" s="35" t="str">
        <f>HYPERLINK("#33!A1","33_工事完成届")</f>
        <v>33_工事完成届</v>
      </c>
      <c r="H6" s="36"/>
    </row>
    <row r="7" spans="2:8" ht="27.2" customHeight="1">
      <c r="B7" s="35" t="str">
        <f>HYPERLINK("#04!A1","04_前払金申請書")</f>
        <v>04_前払金申請書</v>
      </c>
      <c r="C7" s="35"/>
      <c r="D7" s="36"/>
      <c r="E7" s="35" t="str">
        <f>HYPERLINK("#20!A1","20_現場事故報告書")</f>
        <v>20_現場事故報告書</v>
      </c>
      <c r="F7" s="36"/>
      <c r="G7" s="35" t="str">
        <f>HYPERLINK("#34!A1","34_工事完成表紙")</f>
        <v>34_工事完成表紙</v>
      </c>
      <c r="H7" s="36"/>
    </row>
    <row r="8" spans="2:8" ht="27.2" customHeight="1">
      <c r="B8" s="35" t="str">
        <f>HYPERLINK("#07!A1","07_下請負届")</f>
        <v>07_下請負届</v>
      </c>
      <c r="C8" s="35"/>
      <c r="D8" s="36"/>
      <c r="E8" s="35" t="str">
        <f>HYPERLINK("#22!A1","22_工期延長申出書")</f>
        <v>22_工期延長申出書</v>
      </c>
      <c r="F8" s="36"/>
      <c r="G8" s="35" t="str">
        <f>HYPERLINK("#37単ページ!A1","37_マニフェスト集計表（単ページ）")</f>
        <v>37_マニフェスト集計表（単ページ）</v>
      </c>
      <c r="H8" s="35" t="str">
        <f>HYPERLINK("#37複ページ!A1","（複ページ）")</f>
        <v>（複ページ）</v>
      </c>
    </row>
    <row r="9" spans="2:8" ht="27.2" customHeight="1">
      <c r="B9" s="35" t="str">
        <f>HYPERLINK("#08!A1","08_退職金制度届出書")</f>
        <v>08_退職金制度届出書</v>
      </c>
      <c r="C9" s="35"/>
      <c r="D9" s="36"/>
      <c r="E9" s="35" t="str">
        <f>HYPERLINK("#23!A1","23_工事段階確認申出書")</f>
        <v>23_工事段階確認申出書</v>
      </c>
      <c r="F9" s="36"/>
      <c r="G9" s="35" t="str">
        <f>HYPERLINK("#'27,29,31,44'!A1","44_完成検査写真帳表紙")</f>
        <v>44_完成検査写真帳表紙</v>
      </c>
      <c r="H9" s="36"/>
    </row>
    <row r="10" spans="2:8" ht="27.2" customHeight="1">
      <c r="B10" s="35" t="str">
        <f>HYPERLINK("#09!A1","09_建設業退職金共済制度掛金収納届出書")</f>
        <v>09_建設業退職金共済制度掛金収納届出書</v>
      </c>
      <c r="C10" s="35"/>
      <c r="D10" s="36"/>
      <c r="E10" s="35" t="str">
        <f>HYPERLINK("#24!A1","24_工事特性･創意工夫･社会性等")</f>
        <v>24_工事特性･創意工夫･社会性等</v>
      </c>
      <c r="F10" s="36"/>
      <c r="G10" s="35" t="str">
        <f>HYPERLINK("#45!A1","45_工事引渡書")</f>
        <v>45_工事引渡書</v>
      </c>
      <c r="H10" s="36"/>
    </row>
    <row r="11" spans="2:8" ht="27.2" customHeight="1">
      <c r="B11" s="35" t="str">
        <f>HYPERLINK("#'13-1'!A1","13-1_出来形管理図表表紙")</f>
        <v>13-1_出来形管理図表表紙</v>
      </c>
      <c r="C11" s="35"/>
      <c r="D11" s="36"/>
      <c r="E11" s="35" t="str">
        <f>HYPERLINK("#25!A1","25_中間前払金申請書")</f>
        <v>25_中間前払金申請書</v>
      </c>
      <c r="F11" s="36"/>
      <c r="G11" s="35" t="str">
        <f>HYPERLINK("#46!A1","46_工事修補着手届（指示）")</f>
        <v>46_工事修補着手届（指示）</v>
      </c>
      <c r="H11" s="36"/>
    </row>
    <row r="12" spans="2:8" ht="27.2" customHeight="1">
      <c r="B12" s="35" t="str">
        <f>HYPERLINK("#'13-2'!A1","13-2_出来形集計表")</f>
        <v>13-2_出来形集計表</v>
      </c>
      <c r="C12" s="35"/>
      <c r="D12" s="36"/>
      <c r="E12" s="35" t="str">
        <f>HYPERLINK("#26!A1","26_既済部分（出来形）検査願")</f>
        <v>26_既済部分（出来形）検査願</v>
      </c>
      <c r="F12" s="36"/>
      <c r="G12" s="35" t="str">
        <f>HYPERLINK("#47!A1","47_修補工事完了届（指示）")</f>
        <v>47_修補工事完了届（指示）</v>
      </c>
      <c r="H12" s="36"/>
    </row>
    <row r="13" spans="2:8" ht="27.2" customHeight="1">
      <c r="B13" s="35" t="str">
        <f>HYPERLINK("#'13-3'!A1","13-3_出来形管理図(1)")</f>
        <v>13-3_出来形管理図(1)</v>
      </c>
      <c r="C13" s="35"/>
      <c r="D13" s="36"/>
      <c r="E13" s="35" t="str">
        <f>HYPERLINK("#'27,29,31,44'!A1","27_既済部分（出来形）検査写真帳表紙")</f>
        <v>27_既済部分（出来形）検査写真帳表紙</v>
      </c>
      <c r="F13" s="36"/>
      <c r="G13" s="35" t="str">
        <f>HYPERLINK("#48!A1","48_修補工事工法協議書")</f>
        <v>48_修補工事工法協議書</v>
      </c>
      <c r="H13" s="36"/>
    </row>
    <row r="14" spans="2:8" ht="27.2" customHeight="1">
      <c r="B14" s="35" t="str">
        <f>HYPERLINK("#'13-4'!A1","13-4_出来形管理図(2)")</f>
        <v>13-4_出来形管理図(2)</v>
      </c>
      <c r="C14" s="35"/>
      <c r="D14" s="36"/>
      <c r="E14" s="35" t="str">
        <f>HYPERLINK("#28!A1","28_中間検査申出書")</f>
        <v>28_中間検査申出書</v>
      </c>
      <c r="F14" s="36"/>
      <c r="G14" s="35" t="str">
        <f>HYPERLINK("#49!A1","49_工事修補着手届（請求）")</f>
        <v>49_工事修補着手届（請求）</v>
      </c>
      <c r="H14" s="36"/>
    </row>
    <row r="15" spans="2:8" ht="27.2" customHeight="1">
      <c r="B15" s="35" t="str">
        <f>HYPERLINK("#'13-5グラフ付き'!A1","13-5_出来形管理図(3)（グラフ付き）")</f>
        <v>13-5_出来形管理図(3)（グラフ付き）</v>
      </c>
      <c r="C15" s="35" t="str">
        <f>HYPERLINK("#'13-5グラフなし'!A1","（グラフなし）")</f>
        <v>（グラフなし）</v>
      </c>
      <c r="D15" s="36"/>
      <c r="E15" s="35" t="str">
        <f>HYPERLINK("#'27,29,31,44'!A1","29_中間検査写真帳表紙")</f>
        <v>29_中間検査写真帳表紙</v>
      </c>
      <c r="F15" s="36"/>
      <c r="G15" s="35" t="str">
        <f>HYPERLINK("#50!A1","50_修補工事完了届（請求）")</f>
        <v>50_修補工事完了届（請求）</v>
      </c>
      <c r="H15" s="36"/>
    </row>
    <row r="17" spans="2:4" ht="18" customHeight="1">
      <c r="B17" s="37" t="s">
        <v>521</v>
      </c>
    </row>
    <row r="18" spans="2:4" ht="18" customHeight="1">
      <c r="B18" s="37" t="s">
        <v>560</v>
      </c>
    </row>
    <row r="19" spans="2:4" ht="18" customHeight="1">
      <c r="B19" s="37" t="s">
        <v>527</v>
      </c>
    </row>
    <row r="20" spans="2:4" ht="18" customHeight="1">
      <c r="B20" s="37" t="s">
        <v>528</v>
      </c>
    </row>
    <row r="22" spans="2:4" ht="18" customHeight="1">
      <c r="B22" s="37" t="s">
        <v>532</v>
      </c>
    </row>
    <row r="23" spans="2:4" ht="18" customHeight="1">
      <c r="B23" s="38" t="s">
        <v>529</v>
      </c>
      <c r="D23" s="37" t="s">
        <v>530</v>
      </c>
    </row>
    <row r="27" spans="2:4" ht="18" customHeight="1">
      <c r="C27" s="39" t="s">
        <v>531</v>
      </c>
    </row>
  </sheetData>
  <sheetProtection sheet="1" objects="1" scenarios="1"/>
  <dataConsolidate/>
  <phoneticPr fontId="4"/>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4:H29"/>
  <sheetViews>
    <sheetView zoomScaleNormal="100" workbookViewId="0"/>
  </sheetViews>
  <sheetFormatPr defaultColWidth="9" defaultRowHeight="14.25"/>
  <cols>
    <col min="1" max="1" width="1.75" style="110" customWidth="1"/>
    <col min="2" max="2" width="13.75" style="110" customWidth="1"/>
    <col min="3" max="3" width="8" style="110" customWidth="1"/>
    <col min="4" max="4" width="49.125" style="110" customWidth="1"/>
    <col min="5" max="5" width="8" style="110" customWidth="1"/>
    <col min="6" max="6" width="49.125" style="110" customWidth="1"/>
    <col min="7" max="7" width="8" style="110" customWidth="1"/>
    <col min="8" max="8" width="49.125" style="110" customWidth="1"/>
    <col min="9" max="9" width="13.75" style="110" customWidth="1"/>
    <col min="10" max="10" width="1.75" style="110" customWidth="1"/>
    <col min="11" max="16384" width="9" style="110"/>
  </cols>
  <sheetData>
    <row r="4" spans="3:6" ht="18.75">
      <c r="C4" s="163" t="str">
        <f>入力表!B4</f>
        <v>令和3,4年度</v>
      </c>
    </row>
    <row r="8" spans="3:6" ht="41.25">
      <c r="F8" s="164" t="str">
        <f>入力表!B5</f>
        <v>富山2号線道路改良工事</v>
      </c>
    </row>
    <row r="11" spans="3:6" ht="30">
      <c r="F11" s="165" t="s">
        <v>526</v>
      </c>
    </row>
    <row r="17" spans="3:8" ht="37.5" customHeight="1">
      <c r="F17" s="166" t="s">
        <v>10</v>
      </c>
      <c r="H17" s="167" t="str">
        <f>入力表!B14</f>
        <v>富山市新桜町0番00号</v>
      </c>
    </row>
    <row r="18" spans="3:8" ht="54" customHeight="1">
      <c r="H18" s="167" t="str">
        <f>入力表!B15</f>
        <v>○○建設・△△興業富山2号線道路改良工事共同企業体</v>
      </c>
    </row>
    <row r="19" spans="3:8" ht="37.5" customHeight="1">
      <c r="H19" s="167" t="str">
        <f>入力表!B17</f>
        <v>代表者　○○建設株式会社
代表取締役　大山　銀次</v>
      </c>
    </row>
    <row r="22" spans="3:8" ht="43.15" customHeight="1">
      <c r="C22" s="168" t="s">
        <v>133</v>
      </c>
      <c r="D22" s="169" t="s">
        <v>134</v>
      </c>
      <c r="E22" s="168" t="s">
        <v>133</v>
      </c>
      <c r="F22" s="169" t="s">
        <v>134</v>
      </c>
      <c r="G22" s="168" t="s">
        <v>133</v>
      </c>
      <c r="H22" s="169" t="s">
        <v>134</v>
      </c>
    </row>
    <row r="23" spans="3:8" ht="43.15" customHeight="1">
      <c r="C23" s="170">
        <v>1</v>
      </c>
      <c r="D23" s="171" t="s">
        <v>135</v>
      </c>
      <c r="E23" s="170">
        <v>8</v>
      </c>
      <c r="F23" s="171"/>
      <c r="G23" s="170">
        <v>15</v>
      </c>
      <c r="H23" s="171"/>
    </row>
    <row r="24" spans="3:8" ht="43.15" customHeight="1">
      <c r="C24" s="170">
        <v>2</v>
      </c>
      <c r="D24" s="171"/>
      <c r="E24" s="170">
        <v>9</v>
      </c>
      <c r="F24" s="171"/>
      <c r="G24" s="170">
        <v>16</v>
      </c>
      <c r="H24" s="171"/>
    </row>
    <row r="25" spans="3:8" ht="43.15" customHeight="1">
      <c r="C25" s="170">
        <v>3</v>
      </c>
      <c r="D25" s="171"/>
      <c r="E25" s="170">
        <v>10</v>
      </c>
      <c r="F25" s="171"/>
      <c r="G25" s="170">
        <v>17</v>
      </c>
      <c r="H25" s="171"/>
    </row>
    <row r="26" spans="3:8" ht="43.15" customHeight="1">
      <c r="C26" s="170">
        <v>4</v>
      </c>
      <c r="D26" s="171"/>
      <c r="E26" s="170">
        <v>11</v>
      </c>
      <c r="F26" s="171"/>
      <c r="G26" s="170">
        <v>18</v>
      </c>
      <c r="H26" s="171"/>
    </row>
    <row r="27" spans="3:8" ht="43.15" customHeight="1">
      <c r="C27" s="170">
        <v>5</v>
      </c>
      <c r="D27" s="171"/>
      <c r="E27" s="170">
        <v>12</v>
      </c>
      <c r="F27" s="171"/>
      <c r="G27" s="170">
        <v>19</v>
      </c>
      <c r="H27" s="171"/>
    </row>
    <row r="28" spans="3:8" ht="43.15" customHeight="1">
      <c r="C28" s="170">
        <v>6</v>
      </c>
      <c r="D28" s="171"/>
      <c r="E28" s="170">
        <v>13</v>
      </c>
      <c r="F28" s="171"/>
      <c r="G28" s="170">
        <v>20</v>
      </c>
      <c r="H28" s="171"/>
    </row>
    <row r="29" spans="3:8" ht="43.15" customHeight="1">
      <c r="C29" s="170">
        <v>7</v>
      </c>
      <c r="D29" s="171"/>
      <c r="E29" s="170">
        <v>14</v>
      </c>
      <c r="F29" s="171"/>
      <c r="G29" s="170">
        <v>21</v>
      </c>
      <c r="H29" s="171"/>
    </row>
  </sheetData>
  <phoneticPr fontId="4"/>
  <pageMargins left="0.78740157480314965" right="0.19685039370078741" top="0.59055118110236227" bottom="0.3937007874015748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K25"/>
  <sheetViews>
    <sheetView workbookViewId="0"/>
  </sheetViews>
  <sheetFormatPr defaultColWidth="9" defaultRowHeight="21.6" customHeight="1"/>
  <cols>
    <col min="1" max="1" width="1.75" style="174" customWidth="1"/>
    <col min="2" max="11" width="13.75" style="172" customWidth="1"/>
    <col min="12" max="12" width="1.75" style="174" customWidth="1"/>
    <col min="13" max="16384" width="9" style="174"/>
  </cols>
  <sheetData>
    <row r="1" spans="2:11" ht="24" customHeight="1">
      <c r="F1" s="173" t="s">
        <v>149</v>
      </c>
    </row>
    <row r="2" spans="2:11" ht="21.6" customHeight="1">
      <c r="K2" s="172" t="s">
        <v>151</v>
      </c>
    </row>
    <row r="3" spans="2:11" ht="21.6" customHeight="1">
      <c r="B3" s="175" t="s">
        <v>140</v>
      </c>
      <c r="C3" s="521" t="s">
        <v>152</v>
      </c>
      <c r="D3" s="521"/>
      <c r="E3" s="521" t="s">
        <v>153</v>
      </c>
      <c r="F3" s="521"/>
      <c r="G3" s="176"/>
      <c r="H3" s="176"/>
      <c r="I3" s="176"/>
      <c r="J3" s="176"/>
      <c r="K3" s="177"/>
    </row>
    <row r="4" spans="2:11" ht="21.6" customHeight="1">
      <c r="B4" s="178" t="s">
        <v>139</v>
      </c>
      <c r="C4" s="521" t="s">
        <v>141</v>
      </c>
      <c r="D4" s="521"/>
      <c r="E4" s="175" t="s">
        <v>142</v>
      </c>
      <c r="F4" s="175" t="s">
        <v>143</v>
      </c>
      <c r="G4" s="176"/>
      <c r="H4" s="176"/>
      <c r="I4" s="176"/>
      <c r="J4" s="176"/>
      <c r="K4" s="177"/>
    </row>
    <row r="5" spans="2:11" ht="21.6" customHeight="1">
      <c r="B5" s="179"/>
      <c r="C5" s="175" t="s">
        <v>144</v>
      </c>
      <c r="D5" s="175" t="s">
        <v>145</v>
      </c>
      <c r="E5" s="175" t="s">
        <v>146</v>
      </c>
      <c r="F5" s="175" t="s">
        <v>147</v>
      </c>
      <c r="G5" s="176"/>
      <c r="H5" s="176"/>
      <c r="I5" s="176"/>
      <c r="J5" s="176"/>
      <c r="K5" s="177"/>
    </row>
    <row r="6" spans="2:11" ht="13.15" customHeight="1">
      <c r="B6" s="180"/>
      <c r="C6" s="181" t="s">
        <v>148</v>
      </c>
      <c r="D6" s="181" t="s">
        <v>148</v>
      </c>
      <c r="E6" s="181" t="s">
        <v>514</v>
      </c>
      <c r="F6" s="181" t="s">
        <v>514</v>
      </c>
      <c r="G6" s="182"/>
      <c r="H6" s="182"/>
      <c r="I6" s="182"/>
      <c r="J6" s="182"/>
      <c r="K6" s="183"/>
    </row>
    <row r="7" spans="2:11" ht="21.6" customHeight="1">
      <c r="B7" s="184" t="s">
        <v>137</v>
      </c>
      <c r="C7" s="185">
        <v>10.5</v>
      </c>
      <c r="D7" s="185">
        <v>20.3</v>
      </c>
      <c r="E7" s="185">
        <v>125.67</v>
      </c>
      <c r="F7" s="185">
        <v>150.88999999999999</v>
      </c>
      <c r="G7" s="186"/>
      <c r="H7" s="186"/>
      <c r="I7" s="186"/>
      <c r="J7" s="186"/>
      <c r="K7" s="187"/>
    </row>
    <row r="8" spans="2:11" ht="21.6" customHeight="1">
      <c r="B8" s="175" t="s">
        <v>138</v>
      </c>
      <c r="C8" s="175">
        <v>10.46</v>
      </c>
      <c r="D8" s="175">
        <v>20.54</v>
      </c>
      <c r="E8" s="175">
        <v>128.34</v>
      </c>
      <c r="F8" s="175">
        <v>160.22999999999999</v>
      </c>
      <c r="G8" s="176"/>
      <c r="H8" s="176"/>
      <c r="I8" s="176"/>
      <c r="J8" s="176"/>
      <c r="K8" s="177"/>
    </row>
    <row r="9" spans="2:11" ht="21.6" customHeight="1">
      <c r="B9" s="175" t="s">
        <v>136</v>
      </c>
      <c r="C9" s="175">
        <v>-0.04</v>
      </c>
      <c r="D9" s="175">
        <v>0.24</v>
      </c>
      <c r="E9" s="175">
        <v>2.67</v>
      </c>
      <c r="F9" s="175">
        <v>9.34</v>
      </c>
      <c r="G9" s="176"/>
      <c r="H9" s="176"/>
      <c r="I9" s="176"/>
      <c r="J9" s="176"/>
      <c r="K9" s="177"/>
    </row>
    <row r="11" spans="2:11" ht="21.6" customHeight="1">
      <c r="B11" s="175" t="s">
        <v>140</v>
      </c>
      <c r="C11" s="188"/>
      <c r="D11" s="176"/>
      <c r="E11" s="176"/>
      <c r="F11" s="176"/>
      <c r="G11" s="176"/>
      <c r="H11" s="176"/>
      <c r="I11" s="176"/>
      <c r="J11" s="176"/>
      <c r="K11" s="177"/>
    </row>
    <row r="12" spans="2:11" ht="21.6" customHeight="1">
      <c r="B12" s="178" t="s">
        <v>139</v>
      </c>
      <c r="C12" s="188"/>
      <c r="D12" s="176"/>
      <c r="E12" s="176"/>
      <c r="F12" s="176"/>
      <c r="G12" s="176"/>
      <c r="H12" s="176"/>
      <c r="I12" s="176"/>
      <c r="J12" s="176"/>
      <c r="K12" s="177"/>
    </row>
    <row r="13" spans="2:11" ht="21.6" customHeight="1">
      <c r="B13" s="179"/>
      <c r="C13" s="188"/>
      <c r="D13" s="176"/>
      <c r="E13" s="176"/>
      <c r="F13" s="176"/>
      <c r="G13" s="176"/>
      <c r="H13" s="176"/>
      <c r="I13" s="176"/>
      <c r="J13" s="176"/>
      <c r="K13" s="177"/>
    </row>
    <row r="14" spans="2:11" ht="13.15" customHeight="1">
      <c r="B14" s="180"/>
      <c r="C14" s="189"/>
      <c r="D14" s="182"/>
      <c r="E14" s="182"/>
      <c r="F14" s="182"/>
      <c r="G14" s="182"/>
      <c r="H14" s="182"/>
      <c r="I14" s="182"/>
      <c r="J14" s="182"/>
      <c r="K14" s="183"/>
    </row>
    <row r="15" spans="2:11" ht="21.6" customHeight="1">
      <c r="B15" s="184" t="s">
        <v>137</v>
      </c>
      <c r="C15" s="190"/>
      <c r="D15" s="186"/>
      <c r="E15" s="186"/>
      <c r="F15" s="186"/>
      <c r="G15" s="186"/>
      <c r="H15" s="186"/>
      <c r="I15" s="186"/>
      <c r="J15" s="186"/>
      <c r="K15" s="187"/>
    </row>
    <row r="16" spans="2:11" ht="21.6" customHeight="1">
      <c r="B16" s="175" t="s">
        <v>138</v>
      </c>
      <c r="C16" s="188"/>
      <c r="D16" s="176"/>
      <c r="E16" s="176"/>
      <c r="F16" s="176"/>
      <c r="G16" s="176"/>
      <c r="H16" s="176"/>
      <c r="I16" s="176"/>
      <c r="J16" s="176"/>
      <c r="K16" s="177"/>
    </row>
    <row r="17" spans="2:11" ht="21.6" customHeight="1">
      <c r="B17" s="175" t="s">
        <v>136</v>
      </c>
      <c r="C17" s="188"/>
      <c r="D17" s="176"/>
      <c r="E17" s="176"/>
      <c r="F17" s="176"/>
      <c r="G17" s="176"/>
      <c r="H17" s="176"/>
      <c r="I17" s="176"/>
      <c r="J17" s="176"/>
      <c r="K17" s="177"/>
    </row>
    <row r="19" spans="2:11" ht="21.6" customHeight="1">
      <c r="B19" s="175" t="s">
        <v>140</v>
      </c>
      <c r="C19" s="188"/>
      <c r="D19" s="176"/>
      <c r="E19" s="176"/>
      <c r="F19" s="176"/>
      <c r="G19" s="176"/>
      <c r="H19" s="176"/>
      <c r="I19" s="176"/>
      <c r="J19" s="176"/>
      <c r="K19" s="177"/>
    </row>
    <row r="20" spans="2:11" ht="21.6" customHeight="1">
      <c r="B20" s="178" t="s">
        <v>139</v>
      </c>
      <c r="C20" s="188"/>
      <c r="D20" s="176"/>
      <c r="E20" s="176"/>
      <c r="F20" s="176"/>
      <c r="G20" s="176"/>
      <c r="H20" s="176"/>
      <c r="I20" s="176"/>
      <c r="J20" s="176"/>
      <c r="K20" s="177"/>
    </row>
    <row r="21" spans="2:11" ht="21.6" customHeight="1">
      <c r="B21" s="179"/>
      <c r="C21" s="188"/>
      <c r="D21" s="176"/>
      <c r="E21" s="176"/>
      <c r="F21" s="176"/>
      <c r="G21" s="176"/>
      <c r="H21" s="176"/>
      <c r="I21" s="176"/>
      <c r="J21" s="176"/>
      <c r="K21" s="177"/>
    </row>
    <row r="22" spans="2:11" ht="13.15" customHeight="1">
      <c r="B22" s="180"/>
      <c r="C22" s="189"/>
      <c r="D22" s="182"/>
      <c r="E22" s="182"/>
      <c r="F22" s="182"/>
      <c r="G22" s="182"/>
      <c r="H22" s="182"/>
      <c r="I22" s="182"/>
      <c r="J22" s="182"/>
      <c r="K22" s="183"/>
    </row>
    <row r="23" spans="2:11" ht="21.6" customHeight="1">
      <c r="B23" s="184" t="s">
        <v>137</v>
      </c>
      <c r="C23" s="190"/>
      <c r="D23" s="186"/>
      <c r="E23" s="186"/>
      <c r="F23" s="186"/>
      <c r="G23" s="186"/>
      <c r="H23" s="186"/>
      <c r="I23" s="186"/>
      <c r="J23" s="186"/>
      <c r="K23" s="187"/>
    </row>
    <row r="24" spans="2:11" ht="21.6" customHeight="1">
      <c r="B24" s="175" t="s">
        <v>138</v>
      </c>
      <c r="C24" s="188"/>
      <c r="D24" s="176"/>
      <c r="E24" s="176"/>
      <c r="F24" s="176"/>
      <c r="G24" s="176"/>
      <c r="H24" s="176"/>
      <c r="I24" s="176"/>
      <c r="J24" s="176"/>
      <c r="K24" s="177"/>
    </row>
    <row r="25" spans="2:11" ht="21.6" customHeight="1">
      <c r="B25" s="175" t="s">
        <v>136</v>
      </c>
      <c r="C25" s="188"/>
      <c r="D25" s="176"/>
      <c r="E25" s="176"/>
      <c r="F25" s="176"/>
      <c r="G25" s="176"/>
      <c r="H25" s="176"/>
      <c r="I25" s="176"/>
      <c r="J25" s="176"/>
      <c r="K25" s="177"/>
    </row>
  </sheetData>
  <mergeCells count="3">
    <mergeCell ref="E3:F3"/>
    <mergeCell ref="C3:D3"/>
    <mergeCell ref="C4:D4"/>
  </mergeCells>
  <phoneticPr fontId="4"/>
  <pageMargins left="0.39370078740157483" right="0.39370078740157483" top="0.78740157480314965" bottom="0.3937007874015748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W68"/>
  <sheetViews>
    <sheetView zoomScaleNormal="100" workbookViewId="0"/>
  </sheetViews>
  <sheetFormatPr defaultColWidth="9" defaultRowHeight="13.15" customHeight="1"/>
  <cols>
    <col min="1" max="1" width="1.75" style="174" customWidth="1"/>
    <col min="2" max="3" width="5.75" style="174" customWidth="1"/>
    <col min="4" max="7" width="11.875" style="174" customWidth="1"/>
    <col min="8" max="8" width="4.75" style="174" bestFit="1" customWidth="1"/>
    <col min="9" max="10" width="6" style="174" bestFit="1" customWidth="1"/>
    <col min="11" max="17" width="11.875" style="174" customWidth="1"/>
    <col min="18" max="20" width="4.625" style="174" customWidth="1"/>
    <col min="21" max="21" width="11.125" style="174" customWidth="1"/>
    <col min="22" max="22" width="3.75" style="174" bestFit="1" customWidth="1"/>
    <col min="23" max="23" width="11.125" style="191" customWidth="1"/>
    <col min="24" max="24" width="1.75" style="174" customWidth="1"/>
    <col min="25" max="16384" width="9" style="174"/>
  </cols>
  <sheetData>
    <row r="2" spans="2:23" ht="13.15" customHeight="1">
      <c r="B2" s="174" t="s">
        <v>154</v>
      </c>
    </row>
    <row r="4" spans="2:23" ht="38.450000000000003" customHeight="1">
      <c r="B4" s="192" t="s">
        <v>155</v>
      </c>
      <c r="C4" s="193"/>
      <c r="D4" s="524"/>
      <c r="E4" s="525"/>
      <c r="F4" s="525"/>
      <c r="G4" s="526"/>
      <c r="H4" s="194" t="s">
        <v>171</v>
      </c>
      <c r="I4" s="195" t="s">
        <v>170</v>
      </c>
      <c r="J4" s="193" t="s">
        <v>172</v>
      </c>
      <c r="K4" s="524"/>
      <c r="L4" s="525"/>
      <c r="M4" s="526"/>
      <c r="N4" s="196" t="s">
        <v>173</v>
      </c>
      <c r="O4" s="524"/>
      <c r="P4" s="525"/>
      <c r="Q4" s="526"/>
      <c r="R4" s="192" t="s">
        <v>156</v>
      </c>
      <c r="S4" s="197"/>
      <c r="T4" s="193"/>
      <c r="U4" s="524"/>
      <c r="V4" s="525"/>
      <c r="W4" s="526"/>
    </row>
    <row r="5" spans="2:23" ht="28.9" customHeight="1">
      <c r="B5" s="198"/>
      <c r="C5" s="191"/>
      <c r="D5" s="191"/>
      <c r="E5" s="191"/>
      <c r="F5" s="191"/>
      <c r="G5" s="191"/>
      <c r="H5" s="191"/>
      <c r="I5" s="191"/>
      <c r="J5" s="191"/>
      <c r="K5" s="191"/>
      <c r="L5" s="191"/>
      <c r="M5" s="191"/>
      <c r="N5" s="191"/>
      <c r="O5" s="191"/>
      <c r="P5" s="191"/>
      <c r="Q5" s="191"/>
      <c r="R5" s="199"/>
      <c r="S5" s="200" t="s">
        <v>157</v>
      </c>
      <c r="T5" s="193"/>
      <c r="U5" s="199"/>
      <c r="V5" s="200" t="s">
        <v>38</v>
      </c>
      <c r="W5" s="201"/>
    </row>
    <row r="6" spans="2:23" ht="28.9" customHeight="1">
      <c r="B6" s="198"/>
      <c r="C6" s="191"/>
      <c r="D6" s="191"/>
      <c r="E6" s="191"/>
      <c r="F6" s="191"/>
      <c r="G6" s="191"/>
      <c r="H6" s="191"/>
      <c r="I6" s="191"/>
      <c r="J6" s="191"/>
      <c r="K6" s="191"/>
      <c r="L6" s="191"/>
      <c r="M6" s="191"/>
      <c r="N6" s="191"/>
      <c r="O6" s="191"/>
      <c r="P6" s="191"/>
      <c r="Q6" s="191"/>
      <c r="R6" s="199"/>
      <c r="S6" s="200" t="s">
        <v>158</v>
      </c>
      <c r="T6" s="193"/>
      <c r="U6" s="199"/>
      <c r="V6" s="200" t="s">
        <v>38</v>
      </c>
      <c r="W6" s="201"/>
    </row>
    <row r="7" spans="2:23" ht="28.9" customHeight="1">
      <c r="B7" s="198"/>
      <c r="C7" s="191"/>
      <c r="D7" s="191"/>
      <c r="E7" s="191"/>
      <c r="F7" s="191"/>
      <c r="G7" s="191"/>
      <c r="H7" s="191"/>
      <c r="I7" s="191"/>
      <c r="J7" s="191"/>
      <c r="K7" s="191"/>
      <c r="L7" s="191"/>
      <c r="M7" s="191"/>
      <c r="N7" s="191"/>
      <c r="O7" s="191"/>
      <c r="P7" s="191"/>
      <c r="Q7" s="191"/>
      <c r="R7" s="202"/>
      <c r="S7" s="522" t="s">
        <v>164</v>
      </c>
      <c r="T7" s="522" t="s">
        <v>169</v>
      </c>
      <c r="U7" s="170" t="s">
        <v>160</v>
      </c>
      <c r="V7" s="203" t="s">
        <v>161</v>
      </c>
      <c r="W7" s="201"/>
    </row>
    <row r="8" spans="2:23" ht="28.9" customHeight="1">
      <c r="B8" s="198"/>
      <c r="C8" s="191"/>
      <c r="D8" s="191"/>
      <c r="E8" s="191"/>
      <c r="F8" s="191"/>
      <c r="G8" s="191"/>
      <c r="H8" s="191"/>
      <c r="I8" s="191"/>
      <c r="J8" s="191"/>
      <c r="K8" s="191"/>
      <c r="L8" s="191"/>
      <c r="M8" s="191"/>
      <c r="N8" s="191"/>
      <c r="O8" s="191"/>
      <c r="P8" s="191"/>
      <c r="Q8" s="191"/>
      <c r="R8" s="204"/>
      <c r="S8" s="522"/>
      <c r="T8" s="522"/>
      <c r="U8" s="170" t="s">
        <v>162</v>
      </c>
      <c r="V8" s="203" t="s">
        <v>163</v>
      </c>
      <c r="W8" s="201"/>
    </row>
    <row r="9" spans="2:23" ht="28.9" customHeight="1">
      <c r="B9" s="198"/>
      <c r="C9" s="191"/>
      <c r="D9" s="191"/>
      <c r="E9" s="191"/>
      <c r="F9" s="191"/>
      <c r="G9" s="191"/>
      <c r="H9" s="191"/>
      <c r="I9" s="191"/>
      <c r="J9" s="191"/>
      <c r="K9" s="191"/>
      <c r="L9" s="191"/>
      <c r="M9" s="191"/>
      <c r="N9" s="191"/>
      <c r="O9" s="191"/>
      <c r="P9" s="191"/>
      <c r="Q9" s="191"/>
      <c r="R9" s="205"/>
      <c r="S9" s="522"/>
      <c r="T9" s="522"/>
      <c r="U9" s="170" t="s">
        <v>160</v>
      </c>
      <c r="V9" s="203" t="s">
        <v>161</v>
      </c>
      <c r="W9" s="201"/>
    </row>
    <row r="10" spans="2:23" ht="28.9" customHeight="1">
      <c r="B10" s="198"/>
      <c r="C10" s="191"/>
      <c r="D10" s="191"/>
      <c r="E10" s="191"/>
      <c r="F10" s="191"/>
      <c r="G10" s="191"/>
      <c r="H10" s="191"/>
      <c r="I10" s="191"/>
      <c r="J10" s="191"/>
      <c r="K10" s="191"/>
      <c r="L10" s="191"/>
      <c r="M10" s="191"/>
      <c r="N10" s="191"/>
      <c r="O10" s="191"/>
      <c r="P10" s="191"/>
      <c r="Q10" s="191"/>
      <c r="R10" s="205"/>
      <c r="S10" s="522"/>
      <c r="T10" s="522"/>
      <c r="U10" s="170" t="s">
        <v>162</v>
      </c>
      <c r="V10" s="203" t="s">
        <v>163</v>
      </c>
      <c r="W10" s="201"/>
    </row>
    <row r="11" spans="2:23" ht="28.9" customHeight="1">
      <c r="B11" s="198"/>
      <c r="C11" s="191"/>
      <c r="D11" s="191"/>
      <c r="E11" s="191"/>
      <c r="F11" s="191"/>
      <c r="G11" s="191"/>
      <c r="H11" s="191"/>
      <c r="I11" s="191"/>
      <c r="J11" s="191"/>
      <c r="K11" s="191"/>
      <c r="L11" s="191"/>
      <c r="M11" s="191"/>
      <c r="N11" s="191"/>
      <c r="O11" s="191"/>
      <c r="P11" s="191"/>
      <c r="Q11" s="191"/>
      <c r="R11" s="205"/>
      <c r="S11" s="522" t="s">
        <v>165</v>
      </c>
      <c r="T11" s="522" t="s">
        <v>169</v>
      </c>
      <c r="U11" s="170" t="s">
        <v>160</v>
      </c>
      <c r="V11" s="203" t="s">
        <v>161</v>
      </c>
      <c r="W11" s="201"/>
    </row>
    <row r="12" spans="2:23" ht="28.9" customHeight="1">
      <c r="B12" s="198"/>
      <c r="C12" s="191"/>
      <c r="D12" s="191"/>
      <c r="E12" s="191"/>
      <c r="F12" s="191"/>
      <c r="G12" s="191"/>
      <c r="H12" s="191"/>
      <c r="I12" s="191"/>
      <c r="J12" s="191"/>
      <c r="K12" s="191"/>
      <c r="L12" s="191"/>
      <c r="M12" s="191"/>
      <c r="N12" s="191"/>
      <c r="O12" s="191"/>
      <c r="P12" s="191"/>
      <c r="Q12" s="191"/>
      <c r="R12" s="205"/>
      <c r="S12" s="522"/>
      <c r="T12" s="522"/>
      <c r="U12" s="170" t="s">
        <v>162</v>
      </c>
      <c r="V12" s="203" t="s">
        <v>163</v>
      </c>
      <c r="W12" s="201"/>
    </row>
    <row r="13" spans="2:23" ht="28.9" customHeight="1">
      <c r="B13" s="198"/>
      <c r="C13" s="191"/>
      <c r="D13" s="191"/>
      <c r="E13" s="191"/>
      <c r="F13" s="191"/>
      <c r="G13" s="191"/>
      <c r="H13" s="191"/>
      <c r="I13" s="191"/>
      <c r="J13" s="191"/>
      <c r="K13" s="191"/>
      <c r="L13" s="191"/>
      <c r="M13" s="191"/>
      <c r="N13" s="191"/>
      <c r="O13" s="191"/>
      <c r="P13" s="191"/>
      <c r="Q13" s="191"/>
      <c r="R13" s="205"/>
      <c r="S13" s="522"/>
      <c r="T13" s="522"/>
      <c r="U13" s="170" t="s">
        <v>160</v>
      </c>
      <c r="V13" s="203" t="s">
        <v>161</v>
      </c>
      <c r="W13" s="201"/>
    </row>
    <row r="14" spans="2:23" ht="28.9" customHeight="1">
      <c r="B14" s="198"/>
      <c r="C14" s="191"/>
      <c r="D14" s="191"/>
      <c r="E14" s="191"/>
      <c r="F14" s="191"/>
      <c r="G14" s="191"/>
      <c r="H14" s="191"/>
      <c r="I14" s="191"/>
      <c r="J14" s="191"/>
      <c r="K14" s="191"/>
      <c r="L14" s="191"/>
      <c r="M14" s="191"/>
      <c r="N14" s="191"/>
      <c r="O14" s="191"/>
      <c r="P14" s="191"/>
      <c r="Q14" s="191"/>
      <c r="R14" s="205"/>
      <c r="S14" s="522"/>
      <c r="T14" s="522"/>
      <c r="U14" s="170" t="s">
        <v>162</v>
      </c>
      <c r="V14" s="203" t="s">
        <v>163</v>
      </c>
      <c r="W14" s="201"/>
    </row>
    <row r="15" spans="2:23" ht="28.9" customHeight="1">
      <c r="B15" s="198"/>
      <c r="C15" s="191"/>
      <c r="D15" s="191"/>
      <c r="E15" s="191"/>
      <c r="F15" s="191"/>
      <c r="G15" s="191"/>
      <c r="H15" s="191"/>
      <c r="I15" s="191"/>
      <c r="J15" s="191"/>
      <c r="K15" s="206"/>
      <c r="L15" s="191"/>
      <c r="M15" s="191"/>
      <c r="N15" s="191"/>
      <c r="O15" s="191"/>
      <c r="P15" s="191"/>
      <c r="Q15" s="191"/>
      <c r="R15" s="523" t="s">
        <v>159</v>
      </c>
      <c r="S15" s="522" t="s">
        <v>166</v>
      </c>
      <c r="T15" s="522" t="s">
        <v>169</v>
      </c>
      <c r="U15" s="170" t="s">
        <v>160</v>
      </c>
      <c r="V15" s="203" t="s">
        <v>161</v>
      </c>
      <c r="W15" s="201"/>
    </row>
    <row r="16" spans="2:23" ht="28.9" customHeight="1">
      <c r="B16" s="198"/>
      <c r="C16" s="191"/>
      <c r="D16" s="191"/>
      <c r="E16" s="191"/>
      <c r="F16" s="191"/>
      <c r="G16" s="191"/>
      <c r="H16" s="191"/>
      <c r="I16" s="191"/>
      <c r="J16" s="191"/>
      <c r="K16" s="206"/>
      <c r="L16" s="191"/>
      <c r="M16" s="191"/>
      <c r="N16" s="191"/>
      <c r="O16" s="191"/>
      <c r="P16" s="191"/>
      <c r="Q16" s="191"/>
      <c r="R16" s="523"/>
      <c r="S16" s="522"/>
      <c r="T16" s="522"/>
      <c r="U16" s="170" t="s">
        <v>162</v>
      </c>
      <c r="V16" s="203" t="s">
        <v>163</v>
      </c>
      <c r="W16" s="201"/>
    </row>
    <row r="17" spans="2:23" ht="28.9" customHeight="1">
      <c r="B17" s="198"/>
      <c r="C17" s="191"/>
      <c r="D17" s="191"/>
      <c r="E17" s="191"/>
      <c r="F17" s="191"/>
      <c r="G17" s="191"/>
      <c r="H17" s="191"/>
      <c r="I17" s="191"/>
      <c r="J17" s="191"/>
      <c r="K17" s="206"/>
      <c r="L17" s="191"/>
      <c r="M17" s="191"/>
      <c r="N17" s="191"/>
      <c r="O17" s="191"/>
      <c r="P17" s="191"/>
      <c r="Q17" s="191"/>
      <c r="R17" s="523"/>
      <c r="S17" s="522"/>
      <c r="T17" s="522"/>
      <c r="U17" s="170" t="s">
        <v>160</v>
      </c>
      <c r="V17" s="203" t="s">
        <v>161</v>
      </c>
      <c r="W17" s="201"/>
    </row>
    <row r="18" spans="2:23" ht="28.9" customHeight="1">
      <c r="B18" s="198"/>
      <c r="C18" s="191"/>
      <c r="D18" s="191"/>
      <c r="E18" s="191"/>
      <c r="F18" s="191"/>
      <c r="G18" s="191"/>
      <c r="H18" s="191"/>
      <c r="I18" s="191"/>
      <c r="J18" s="191"/>
      <c r="K18" s="206"/>
      <c r="L18" s="191"/>
      <c r="M18" s="191"/>
      <c r="N18" s="191"/>
      <c r="O18" s="191"/>
      <c r="P18" s="191"/>
      <c r="Q18" s="191"/>
      <c r="R18" s="523"/>
      <c r="S18" s="522"/>
      <c r="T18" s="522"/>
      <c r="U18" s="170" t="s">
        <v>162</v>
      </c>
      <c r="V18" s="203" t="s">
        <v>163</v>
      </c>
      <c r="W18" s="201"/>
    </row>
    <row r="19" spans="2:23" ht="28.9" customHeight="1">
      <c r="B19" s="198"/>
      <c r="C19" s="191"/>
      <c r="D19" s="191"/>
      <c r="E19" s="191"/>
      <c r="F19" s="191"/>
      <c r="G19" s="191"/>
      <c r="H19" s="191"/>
      <c r="I19" s="191"/>
      <c r="J19" s="191"/>
      <c r="K19" s="206"/>
      <c r="L19" s="191"/>
      <c r="M19" s="191"/>
      <c r="N19" s="191"/>
      <c r="O19" s="191"/>
      <c r="P19" s="191"/>
      <c r="Q19" s="191"/>
      <c r="R19" s="205"/>
      <c r="S19" s="522" t="s">
        <v>167</v>
      </c>
      <c r="T19" s="522" t="s">
        <v>169</v>
      </c>
      <c r="U19" s="170" t="s">
        <v>160</v>
      </c>
      <c r="V19" s="203" t="s">
        <v>161</v>
      </c>
      <c r="W19" s="201"/>
    </row>
    <row r="20" spans="2:23" ht="28.9" customHeight="1">
      <c r="B20" s="198"/>
      <c r="C20" s="191"/>
      <c r="D20" s="191"/>
      <c r="E20" s="191"/>
      <c r="F20" s="191"/>
      <c r="G20" s="191"/>
      <c r="H20" s="191"/>
      <c r="I20" s="191"/>
      <c r="J20" s="191"/>
      <c r="K20" s="206"/>
      <c r="L20" s="191"/>
      <c r="M20" s="191"/>
      <c r="N20" s="191"/>
      <c r="O20" s="191"/>
      <c r="P20" s="191"/>
      <c r="Q20" s="191"/>
      <c r="R20" s="205"/>
      <c r="S20" s="522"/>
      <c r="T20" s="522"/>
      <c r="U20" s="170" t="s">
        <v>162</v>
      </c>
      <c r="V20" s="203" t="s">
        <v>163</v>
      </c>
      <c r="W20" s="201"/>
    </row>
    <row r="21" spans="2:23" ht="28.9" customHeight="1">
      <c r="B21" s="198"/>
      <c r="C21" s="191"/>
      <c r="D21" s="191"/>
      <c r="E21" s="191"/>
      <c r="F21" s="191"/>
      <c r="G21" s="191"/>
      <c r="H21" s="191"/>
      <c r="I21" s="191"/>
      <c r="J21" s="191"/>
      <c r="K21" s="206"/>
      <c r="L21" s="191"/>
      <c r="M21" s="191"/>
      <c r="N21" s="191"/>
      <c r="O21" s="191"/>
      <c r="P21" s="191"/>
      <c r="Q21" s="191"/>
      <c r="R21" s="205"/>
      <c r="S21" s="522"/>
      <c r="T21" s="522"/>
      <c r="U21" s="170" t="s">
        <v>160</v>
      </c>
      <c r="V21" s="203" t="s">
        <v>161</v>
      </c>
      <c r="W21" s="201"/>
    </row>
    <row r="22" spans="2:23" ht="28.9" customHeight="1">
      <c r="B22" s="198"/>
      <c r="C22" s="191"/>
      <c r="D22" s="191"/>
      <c r="E22" s="191"/>
      <c r="F22" s="191"/>
      <c r="G22" s="191"/>
      <c r="H22" s="191"/>
      <c r="I22" s="191"/>
      <c r="J22" s="191"/>
      <c r="K22" s="206"/>
      <c r="L22" s="191"/>
      <c r="M22" s="191"/>
      <c r="N22" s="191"/>
      <c r="O22" s="191"/>
      <c r="P22" s="191"/>
      <c r="Q22" s="191"/>
      <c r="R22" s="205"/>
      <c r="S22" s="522"/>
      <c r="T22" s="522"/>
      <c r="U22" s="170" t="s">
        <v>162</v>
      </c>
      <c r="V22" s="203" t="s">
        <v>163</v>
      </c>
      <c r="W22" s="201"/>
    </row>
    <row r="23" spans="2:23" ht="28.9" customHeight="1">
      <c r="B23" s="198"/>
      <c r="C23" s="191"/>
      <c r="D23" s="191"/>
      <c r="E23" s="191"/>
      <c r="F23" s="191"/>
      <c r="G23" s="191"/>
      <c r="H23" s="191"/>
      <c r="I23" s="191"/>
      <c r="J23" s="191"/>
      <c r="K23" s="206"/>
      <c r="L23" s="191"/>
      <c r="M23" s="191"/>
      <c r="N23" s="191"/>
      <c r="O23" s="191"/>
      <c r="P23" s="191"/>
      <c r="Q23" s="191"/>
      <c r="R23" s="205"/>
      <c r="S23" s="522" t="s">
        <v>168</v>
      </c>
      <c r="T23" s="522" t="s">
        <v>169</v>
      </c>
      <c r="U23" s="170" t="s">
        <v>160</v>
      </c>
      <c r="V23" s="203" t="s">
        <v>161</v>
      </c>
      <c r="W23" s="201"/>
    </row>
    <row r="24" spans="2:23" ht="28.9" customHeight="1">
      <c r="B24" s="198"/>
      <c r="C24" s="191"/>
      <c r="D24" s="191"/>
      <c r="E24" s="191"/>
      <c r="F24" s="191"/>
      <c r="G24" s="191"/>
      <c r="H24" s="191"/>
      <c r="I24" s="191"/>
      <c r="J24" s="191"/>
      <c r="K24" s="206"/>
      <c r="L24" s="191"/>
      <c r="M24" s="191"/>
      <c r="N24" s="191"/>
      <c r="O24" s="191"/>
      <c r="P24" s="191"/>
      <c r="Q24" s="191"/>
      <c r="R24" s="205"/>
      <c r="S24" s="522"/>
      <c r="T24" s="522"/>
      <c r="U24" s="170" t="s">
        <v>162</v>
      </c>
      <c r="V24" s="203" t="s">
        <v>163</v>
      </c>
      <c r="W24" s="201"/>
    </row>
    <row r="25" spans="2:23" ht="28.9" customHeight="1">
      <c r="B25" s="198"/>
      <c r="C25" s="191"/>
      <c r="D25" s="191"/>
      <c r="E25" s="191"/>
      <c r="F25" s="191"/>
      <c r="G25" s="191"/>
      <c r="H25" s="191"/>
      <c r="I25" s="191"/>
      <c r="J25" s="191"/>
      <c r="K25" s="206"/>
      <c r="L25" s="191"/>
      <c r="M25" s="191"/>
      <c r="N25" s="191"/>
      <c r="O25" s="191"/>
      <c r="P25" s="191"/>
      <c r="Q25" s="191"/>
      <c r="R25" s="205"/>
      <c r="S25" s="522"/>
      <c r="T25" s="522"/>
      <c r="U25" s="170" t="s">
        <v>160</v>
      </c>
      <c r="V25" s="203" t="s">
        <v>161</v>
      </c>
      <c r="W25" s="201"/>
    </row>
    <row r="26" spans="2:23" ht="28.9" customHeight="1">
      <c r="B26" s="207"/>
      <c r="C26" s="208"/>
      <c r="D26" s="208"/>
      <c r="E26" s="208"/>
      <c r="F26" s="208"/>
      <c r="G26" s="208"/>
      <c r="H26" s="208"/>
      <c r="I26" s="208"/>
      <c r="J26" s="208"/>
      <c r="K26" s="209"/>
      <c r="L26" s="208"/>
      <c r="M26" s="208"/>
      <c r="N26" s="208"/>
      <c r="O26" s="208"/>
      <c r="P26" s="208"/>
      <c r="Q26" s="208"/>
      <c r="R26" s="210"/>
      <c r="S26" s="522"/>
      <c r="T26" s="522"/>
      <c r="U26" s="170" t="s">
        <v>162</v>
      </c>
      <c r="V26" s="203" t="s">
        <v>163</v>
      </c>
      <c r="W26" s="201"/>
    </row>
    <row r="27" spans="2:23" ht="13.15" customHeight="1">
      <c r="B27" s="211"/>
      <c r="C27" s="212"/>
      <c r="D27" s="212"/>
      <c r="E27" s="212"/>
      <c r="F27" s="212"/>
      <c r="G27" s="212"/>
      <c r="H27" s="212"/>
      <c r="I27" s="212"/>
      <c r="J27" s="212"/>
      <c r="K27" s="213"/>
      <c r="L27" s="212"/>
      <c r="M27" s="212"/>
      <c r="N27" s="212"/>
      <c r="O27" s="212"/>
      <c r="P27" s="212"/>
      <c r="Q27" s="212"/>
      <c r="R27" s="212"/>
      <c r="S27" s="212"/>
      <c r="T27" s="212"/>
      <c r="U27" s="212"/>
      <c r="V27" s="212"/>
      <c r="W27" s="214"/>
    </row>
    <row r="28" spans="2:23" ht="13.15" customHeight="1">
      <c r="B28" s="215" t="s">
        <v>34</v>
      </c>
      <c r="C28" s="191"/>
      <c r="D28" s="191"/>
      <c r="E28" s="191"/>
      <c r="F28" s="191"/>
      <c r="G28" s="191"/>
      <c r="H28" s="191"/>
      <c r="I28" s="191"/>
      <c r="J28" s="191"/>
      <c r="K28" s="206"/>
      <c r="L28" s="191"/>
      <c r="M28" s="191"/>
      <c r="N28" s="191"/>
      <c r="O28" s="191"/>
      <c r="P28" s="191"/>
      <c r="Q28" s="191"/>
      <c r="R28" s="191"/>
      <c r="S28" s="191"/>
      <c r="T28" s="191"/>
      <c r="U28" s="191"/>
      <c r="V28" s="191"/>
      <c r="W28" s="216"/>
    </row>
    <row r="29" spans="2:23" ht="13.15" customHeight="1">
      <c r="B29" s="217"/>
      <c r="C29" s="191"/>
      <c r="D29" s="191"/>
      <c r="E29" s="191"/>
      <c r="F29" s="191"/>
      <c r="G29" s="191"/>
      <c r="H29" s="191"/>
      <c r="I29" s="191"/>
      <c r="J29" s="191"/>
      <c r="K29" s="206"/>
      <c r="L29" s="191"/>
      <c r="M29" s="191"/>
      <c r="N29" s="191"/>
      <c r="O29" s="191"/>
      <c r="P29" s="191"/>
      <c r="Q29" s="191"/>
      <c r="R29" s="191"/>
      <c r="S29" s="191"/>
      <c r="T29" s="191"/>
      <c r="U29" s="191"/>
      <c r="V29" s="191"/>
      <c r="W29" s="216"/>
    </row>
    <row r="30" spans="2:23" ht="13.15" customHeight="1">
      <c r="B30" s="215" t="s">
        <v>176</v>
      </c>
      <c r="C30" s="191"/>
      <c r="D30" s="191"/>
      <c r="E30" s="191"/>
      <c r="F30" s="191"/>
      <c r="G30" s="191"/>
      <c r="H30" s="191"/>
      <c r="I30" s="191"/>
      <c r="J30" s="191"/>
      <c r="K30" s="206"/>
      <c r="L30" s="191"/>
      <c r="M30" s="191"/>
      <c r="N30" s="191"/>
      <c r="O30" s="191"/>
      <c r="P30" s="191"/>
      <c r="Q30" s="191"/>
      <c r="R30" s="191"/>
      <c r="S30" s="191"/>
      <c r="T30" s="191"/>
      <c r="U30" s="191"/>
      <c r="V30" s="191"/>
      <c r="W30" s="216"/>
    </row>
    <row r="31" spans="2:23" ht="13.15" customHeight="1">
      <c r="B31" s="218"/>
      <c r="C31" s="208"/>
      <c r="D31" s="208"/>
      <c r="E31" s="208"/>
      <c r="F31" s="208"/>
      <c r="G31" s="208"/>
      <c r="H31" s="208"/>
      <c r="I31" s="208"/>
      <c r="J31" s="208"/>
      <c r="K31" s="209"/>
      <c r="L31" s="208"/>
      <c r="M31" s="208"/>
      <c r="N31" s="208"/>
      <c r="O31" s="208"/>
      <c r="P31" s="208"/>
      <c r="Q31" s="208"/>
      <c r="R31" s="208"/>
      <c r="S31" s="208"/>
      <c r="T31" s="208"/>
      <c r="U31" s="208"/>
      <c r="V31" s="208"/>
      <c r="W31" s="219"/>
    </row>
    <row r="32" spans="2:23" ht="13.15" customHeight="1">
      <c r="K32" s="220"/>
    </row>
    <row r="33" spans="2:11" ht="13.15" customHeight="1">
      <c r="B33" s="221" t="s">
        <v>175</v>
      </c>
      <c r="C33" s="174" t="s">
        <v>174</v>
      </c>
      <c r="K33" s="220"/>
    </row>
    <row r="34" spans="2:11" ht="13.15" customHeight="1">
      <c r="C34" s="174" t="s">
        <v>601</v>
      </c>
      <c r="K34" s="220"/>
    </row>
    <row r="35" spans="2:11" ht="13.15" customHeight="1">
      <c r="K35" s="220"/>
    </row>
    <row r="36" spans="2:11" ht="13.15" customHeight="1">
      <c r="K36" s="220"/>
    </row>
    <row r="37" spans="2:11" ht="13.15" customHeight="1">
      <c r="K37" s="220"/>
    </row>
    <row r="38" spans="2:11" ht="13.15" customHeight="1">
      <c r="K38" s="220"/>
    </row>
    <row r="39" spans="2:11" ht="13.15" customHeight="1">
      <c r="K39" s="220"/>
    </row>
    <row r="40" spans="2:11" ht="13.15" customHeight="1">
      <c r="K40" s="220"/>
    </row>
    <row r="41" spans="2:11" ht="13.15" customHeight="1">
      <c r="K41" s="220"/>
    </row>
    <row r="42" spans="2:11" ht="13.15" customHeight="1">
      <c r="K42" s="220"/>
    </row>
    <row r="43" spans="2:11" ht="13.15" customHeight="1">
      <c r="K43" s="220"/>
    </row>
    <row r="44" spans="2:11" ht="13.15" customHeight="1">
      <c r="K44" s="220"/>
    </row>
    <row r="45" spans="2:11" ht="13.15" customHeight="1">
      <c r="K45" s="220"/>
    </row>
    <row r="46" spans="2:11" ht="13.15" customHeight="1">
      <c r="K46" s="220"/>
    </row>
    <row r="47" spans="2:11" ht="13.15" customHeight="1">
      <c r="K47" s="220"/>
    </row>
    <row r="48" spans="2:11" ht="13.15" customHeight="1">
      <c r="K48" s="220"/>
    </row>
    <row r="49" spans="11:11" ht="13.15" customHeight="1">
      <c r="K49" s="220"/>
    </row>
    <row r="50" spans="11:11" ht="13.15" customHeight="1">
      <c r="K50" s="220"/>
    </row>
    <row r="51" spans="11:11" ht="13.15" customHeight="1">
      <c r="K51" s="220"/>
    </row>
    <row r="52" spans="11:11" ht="13.15" customHeight="1">
      <c r="K52" s="220"/>
    </row>
    <row r="53" spans="11:11" ht="13.15" customHeight="1">
      <c r="K53" s="220"/>
    </row>
    <row r="54" spans="11:11" ht="13.15" customHeight="1">
      <c r="K54" s="220"/>
    </row>
    <row r="55" spans="11:11" ht="13.15" customHeight="1">
      <c r="K55" s="220"/>
    </row>
    <row r="56" spans="11:11" ht="13.15" customHeight="1">
      <c r="K56" s="220"/>
    </row>
    <row r="57" spans="11:11" ht="13.15" customHeight="1">
      <c r="K57" s="220"/>
    </row>
    <row r="58" spans="11:11" ht="13.15" customHeight="1">
      <c r="K58" s="220"/>
    </row>
    <row r="59" spans="11:11" ht="13.15" customHeight="1">
      <c r="K59" s="220"/>
    </row>
    <row r="60" spans="11:11" ht="13.15" customHeight="1">
      <c r="K60" s="220"/>
    </row>
    <row r="61" spans="11:11" ht="13.15" customHeight="1">
      <c r="K61" s="220"/>
    </row>
    <row r="62" spans="11:11" ht="13.15" customHeight="1">
      <c r="K62" s="220"/>
    </row>
    <row r="63" spans="11:11" ht="13.15" customHeight="1">
      <c r="K63" s="220"/>
    </row>
    <row r="64" spans="11:11" ht="13.15" customHeight="1">
      <c r="K64" s="220"/>
    </row>
    <row r="65" spans="11:11" ht="13.15" customHeight="1">
      <c r="K65" s="220"/>
    </row>
    <row r="66" spans="11:11" ht="13.15" customHeight="1">
      <c r="K66" s="220"/>
    </row>
    <row r="67" spans="11:11" ht="13.15" customHeight="1">
      <c r="K67" s="220"/>
    </row>
    <row r="68" spans="11:11" ht="13.15" customHeight="1">
      <c r="K68" s="220"/>
    </row>
  </sheetData>
  <mergeCells count="20">
    <mergeCell ref="U4:W4"/>
    <mergeCell ref="S15:S18"/>
    <mergeCell ref="S11:S14"/>
    <mergeCell ref="S7:S10"/>
    <mergeCell ref="D4:G4"/>
    <mergeCell ref="K4:M4"/>
    <mergeCell ref="O4:Q4"/>
    <mergeCell ref="T7:T8"/>
    <mergeCell ref="T9:T10"/>
    <mergeCell ref="T11:T12"/>
    <mergeCell ref="T13:T14"/>
    <mergeCell ref="T19:T20"/>
    <mergeCell ref="T21:T22"/>
    <mergeCell ref="R15:R18"/>
    <mergeCell ref="T23:T24"/>
    <mergeCell ref="T25:T26"/>
    <mergeCell ref="S23:S26"/>
    <mergeCell ref="S19:S22"/>
    <mergeCell ref="T15:T16"/>
    <mergeCell ref="T17:T18"/>
  </mergeCells>
  <phoneticPr fontId="4"/>
  <pageMargins left="0.78740157480314965" right="0.19685039370078741" top="0.59055118110236227" bottom="0.3937007874015748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U30"/>
  <sheetViews>
    <sheetView zoomScaleNormal="100" workbookViewId="0"/>
  </sheetViews>
  <sheetFormatPr defaultColWidth="9" defaultRowHeight="13.15" customHeight="1"/>
  <cols>
    <col min="1" max="1" width="1.75" style="174" customWidth="1"/>
    <col min="2" max="21" width="9.875" style="174" customWidth="1"/>
    <col min="22" max="22" width="1.75" style="174" customWidth="1"/>
    <col min="23" max="16384" width="9" style="174"/>
  </cols>
  <sheetData>
    <row r="2" spans="2:21" ht="13.15" customHeight="1">
      <c r="B2" s="174" t="s">
        <v>177</v>
      </c>
    </row>
    <row r="4" spans="2:21" ht="38.450000000000003" customHeight="1">
      <c r="B4" s="192" t="s">
        <v>155</v>
      </c>
      <c r="C4" s="193"/>
      <c r="D4" s="529"/>
      <c r="E4" s="530"/>
      <c r="F4" s="530"/>
      <c r="G4" s="531"/>
      <c r="H4" s="194" t="s">
        <v>171</v>
      </c>
      <c r="I4" s="193" t="s">
        <v>172</v>
      </c>
      <c r="J4" s="529"/>
      <c r="K4" s="530"/>
      <c r="L4" s="531"/>
      <c r="M4" s="192" t="s">
        <v>173</v>
      </c>
      <c r="N4" s="193"/>
      <c r="O4" s="529"/>
      <c r="P4" s="530"/>
      <c r="Q4" s="531"/>
      <c r="R4" s="192" t="s">
        <v>156</v>
      </c>
      <c r="S4" s="193"/>
      <c r="T4" s="527"/>
      <c r="U4" s="528"/>
    </row>
    <row r="5" spans="2:21" ht="14.45" customHeight="1">
      <c r="B5" s="211"/>
      <c r="C5" s="222"/>
      <c r="D5" s="212"/>
      <c r="E5" s="214"/>
      <c r="F5" s="211"/>
      <c r="G5" s="214"/>
      <c r="H5" s="223"/>
      <c r="I5" s="224"/>
      <c r="J5" s="225"/>
      <c r="K5" s="225"/>
      <c r="L5" s="225"/>
      <c r="M5" s="225"/>
      <c r="N5" s="225" t="s">
        <v>187</v>
      </c>
      <c r="O5" s="225"/>
      <c r="P5" s="225"/>
      <c r="Q5" s="225"/>
      <c r="R5" s="225"/>
      <c r="S5" s="225"/>
      <c r="T5" s="225"/>
      <c r="U5" s="201"/>
    </row>
    <row r="6" spans="2:21" ht="14.45" customHeight="1">
      <c r="B6" s="226" t="s">
        <v>182</v>
      </c>
      <c r="C6" s="207"/>
      <c r="D6" s="186" t="s">
        <v>186</v>
      </c>
      <c r="E6" s="219"/>
      <c r="F6" s="185" t="s">
        <v>178</v>
      </c>
      <c r="G6" s="187" t="s">
        <v>183</v>
      </c>
      <c r="H6" s="175" t="s">
        <v>179</v>
      </c>
      <c r="I6" s="227" t="s">
        <v>185</v>
      </c>
      <c r="J6" s="227" t="s">
        <v>150</v>
      </c>
      <c r="K6" s="175"/>
      <c r="L6" s="175"/>
      <c r="M6" s="175"/>
      <c r="N6" s="175"/>
      <c r="O6" s="175"/>
      <c r="P6" s="175"/>
      <c r="Q6" s="175"/>
      <c r="R6" s="175"/>
      <c r="S6" s="175"/>
      <c r="T6" s="175"/>
      <c r="U6" s="175"/>
    </row>
    <row r="7" spans="2:21" ht="28.9" customHeight="1">
      <c r="B7" s="180"/>
      <c r="C7" s="228"/>
      <c r="D7" s="229"/>
      <c r="E7" s="230"/>
      <c r="F7" s="180"/>
      <c r="G7" s="180"/>
      <c r="H7" s="175" t="s">
        <v>180</v>
      </c>
      <c r="I7" s="227"/>
      <c r="J7" s="175"/>
      <c r="K7" s="175"/>
      <c r="L7" s="175"/>
      <c r="M7" s="175"/>
      <c r="N7" s="175"/>
      <c r="O7" s="175"/>
      <c r="P7" s="175"/>
      <c r="Q7" s="175"/>
      <c r="R7" s="175"/>
      <c r="S7" s="175"/>
      <c r="T7" s="175"/>
      <c r="U7" s="175"/>
    </row>
    <row r="8" spans="2:21" ht="28.9" customHeight="1">
      <c r="B8" s="215"/>
      <c r="C8" s="231"/>
      <c r="D8" s="232"/>
      <c r="E8" s="233"/>
      <c r="F8" s="215"/>
      <c r="G8" s="215"/>
      <c r="H8" s="175" t="s">
        <v>181</v>
      </c>
      <c r="I8" s="227"/>
      <c r="J8" s="175"/>
      <c r="K8" s="175"/>
      <c r="L8" s="175"/>
      <c r="M8" s="175"/>
      <c r="N8" s="175"/>
      <c r="O8" s="175"/>
      <c r="P8" s="175"/>
      <c r="Q8" s="175"/>
      <c r="R8" s="175"/>
      <c r="S8" s="175"/>
      <c r="T8" s="175"/>
      <c r="U8" s="175"/>
    </row>
    <row r="9" spans="2:21" ht="28.9" customHeight="1">
      <c r="B9" s="215"/>
      <c r="C9" s="231"/>
      <c r="D9" s="232"/>
      <c r="E9" s="233"/>
      <c r="F9" s="185"/>
      <c r="G9" s="185"/>
      <c r="H9" s="234" t="s">
        <v>136</v>
      </c>
      <c r="I9" s="175"/>
      <c r="J9" s="175"/>
      <c r="K9" s="175"/>
      <c r="L9" s="175"/>
      <c r="M9" s="175"/>
      <c r="N9" s="175"/>
      <c r="O9" s="175"/>
      <c r="P9" s="175"/>
      <c r="Q9" s="175"/>
      <c r="R9" s="175"/>
      <c r="S9" s="175"/>
      <c r="T9" s="175"/>
      <c r="U9" s="175"/>
    </row>
    <row r="10" spans="2:21" ht="28.9" customHeight="1">
      <c r="B10" s="215"/>
      <c r="C10" s="231"/>
      <c r="D10" s="232"/>
      <c r="E10" s="233"/>
      <c r="F10" s="180"/>
      <c r="G10" s="180"/>
      <c r="H10" s="175" t="s">
        <v>180</v>
      </c>
      <c r="I10" s="227"/>
      <c r="J10" s="175"/>
      <c r="K10" s="175"/>
      <c r="L10" s="175"/>
      <c r="M10" s="175"/>
      <c r="N10" s="175"/>
      <c r="O10" s="175"/>
      <c r="P10" s="175"/>
      <c r="Q10" s="175"/>
      <c r="R10" s="175"/>
      <c r="S10" s="175"/>
      <c r="T10" s="175"/>
      <c r="U10" s="175"/>
    </row>
    <row r="11" spans="2:21" ht="28.9" customHeight="1">
      <c r="B11" s="215"/>
      <c r="C11" s="231"/>
      <c r="D11" s="232"/>
      <c r="E11" s="233"/>
      <c r="F11" s="215"/>
      <c r="G11" s="215"/>
      <c r="H11" s="175" t="s">
        <v>181</v>
      </c>
      <c r="I11" s="227"/>
      <c r="J11" s="175"/>
      <c r="K11" s="175"/>
      <c r="L11" s="175"/>
      <c r="M11" s="175"/>
      <c r="N11" s="175"/>
      <c r="O11" s="175"/>
      <c r="P11" s="175"/>
      <c r="Q11" s="175"/>
      <c r="R11" s="175"/>
      <c r="S11" s="175"/>
      <c r="T11" s="175"/>
      <c r="U11" s="175"/>
    </row>
    <row r="12" spans="2:21" ht="28.9" customHeight="1">
      <c r="B12" s="215"/>
      <c r="C12" s="231"/>
      <c r="D12" s="232"/>
      <c r="E12" s="233"/>
      <c r="F12" s="185"/>
      <c r="G12" s="185"/>
      <c r="H12" s="234" t="s">
        <v>136</v>
      </c>
      <c r="I12" s="227"/>
      <c r="J12" s="175"/>
      <c r="K12" s="175"/>
      <c r="L12" s="175"/>
      <c r="M12" s="175"/>
      <c r="N12" s="175"/>
      <c r="O12" s="175"/>
      <c r="P12" s="175"/>
      <c r="Q12" s="175"/>
      <c r="R12" s="175"/>
      <c r="S12" s="175"/>
      <c r="T12" s="175"/>
      <c r="U12" s="175"/>
    </row>
    <row r="13" spans="2:21" ht="28.9" customHeight="1">
      <c r="B13" s="215"/>
      <c r="C13" s="231"/>
      <c r="D13" s="232"/>
      <c r="E13" s="233"/>
      <c r="F13" s="180"/>
      <c r="G13" s="180"/>
      <c r="H13" s="175" t="s">
        <v>180</v>
      </c>
      <c r="I13" s="227"/>
      <c r="J13" s="175"/>
      <c r="K13" s="175"/>
      <c r="L13" s="175"/>
      <c r="M13" s="175"/>
      <c r="N13" s="175"/>
      <c r="O13" s="175"/>
      <c r="P13" s="175"/>
      <c r="Q13" s="175"/>
      <c r="R13" s="175"/>
      <c r="S13" s="175"/>
      <c r="T13" s="175"/>
      <c r="U13" s="175"/>
    </row>
    <row r="14" spans="2:21" ht="28.9" customHeight="1">
      <c r="B14" s="215"/>
      <c r="C14" s="231"/>
      <c r="D14" s="232"/>
      <c r="E14" s="233"/>
      <c r="F14" s="215"/>
      <c r="G14" s="215"/>
      <c r="H14" s="175" t="s">
        <v>181</v>
      </c>
      <c r="I14" s="227"/>
      <c r="J14" s="175"/>
      <c r="K14" s="175"/>
      <c r="L14" s="175"/>
      <c r="M14" s="175"/>
      <c r="N14" s="175"/>
      <c r="O14" s="175"/>
      <c r="P14" s="175"/>
      <c r="Q14" s="175"/>
      <c r="R14" s="175"/>
      <c r="S14" s="175"/>
      <c r="T14" s="175"/>
      <c r="U14" s="175"/>
    </row>
    <row r="15" spans="2:21" ht="28.9" customHeight="1">
      <c r="B15" s="215"/>
      <c r="C15" s="231"/>
      <c r="D15" s="232"/>
      <c r="E15" s="233"/>
      <c r="F15" s="185"/>
      <c r="G15" s="185"/>
      <c r="H15" s="234" t="s">
        <v>136</v>
      </c>
      <c r="I15" s="227"/>
      <c r="J15" s="175"/>
      <c r="K15" s="175"/>
      <c r="L15" s="175"/>
      <c r="M15" s="175"/>
      <c r="N15" s="175"/>
      <c r="O15" s="175"/>
      <c r="P15" s="175"/>
      <c r="Q15" s="175"/>
      <c r="R15" s="175"/>
      <c r="S15" s="175"/>
      <c r="T15" s="175"/>
      <c r="U15" s="175"/>
    </row>
    <row r="16" spans="2:21" ht="28.9" customHeight="1">
      <c r="B16" s="215"/>
      <c r="C16" s="231"/>
      <c r="D16" s="232"/>
      <c r="E16" s="233"/>
      <c r="F16" s="180"/>
      <c r="G16" s="180"/>
      <c r="H16" s="175" t="s">
        <v>180</v>
      </c>
      <c r="I16" s="227"/>
      <c r="J16" s="175"/>
      <c r="K16" s="175"/>
      <c r="L16" s="175"/>
      <c r="M16" s="175"/>
      <c r="N16" s="175"/>
      <c r="O16" s="175"/>
      <c r="P16" s="175"/>
      <c r="Q16" s="175"/>
      <c r="R16" s="175"/>
      <c r="S16" s="175"/>
      <c r="T16" s="175"/>
      <c r="U16" s="175"/>
    </row>
    <row r="17" spans="2:21" ht="28.9" customHeight="1">
      <c r="B17" s="215"/>
      <c r="C17" s="231"/>
      <c r="D17" s="232"/>
      <c r="E17" s="233"/>
      <c r="F17" s="215"/>
      <c r="G17" s="215"/>
      <c r="H17" s="175" t="s">
        <v>181</v>
      </c>
      <c r="I17" s="227"/>
      <c r="J17" s="175"/>
      <c r="K17" s="175"/>
      <c r="L17" s="175"/>
      <c r="M17" s="175"/>
      <c r="N17" s="175"/>
      <c r="O17" s="175"/>
      <c r="P17" s="175"/>
      <c r="Q17" s="175"/>
      <c r="R17" s="175"/>
      <c r="S17" s="175"/>
      <c r="T17" s="175"/>
      <c r="U17" s="175"/>
    </row>
    <row r="18" spans="2:21" ht="28.9" customHeight="1">
      <c r="B18" s="215"/>
      <c r="C18" s="231"/>
      <c r="D18" s="232"/>
      <c r="E18" s="233"/>
      <c r="F18" s="185"/>
      <c r="G18" s="185"/>
      <c r="H18" s="234" t="s">
        <v>136</v>
      </c>
      <c r="I18" s="227"/>
      <c r="J18" s="175"/>
      <c r="K18" s="175"/>
      <c r="L18" s="175"/>
      <c r="M18" s="175"/>
      <c r="N18" s="175"/>
      <c r="O18" s="175"/>
      <c r="P18" s="175"/>
      <c r="Q18" s="175"/>
      <c r="R18" s="175"/>
      <c r="S18" s="175"/>
      <c r="T18" s="175"/>
      <c r="U18" s="175"/>
    </row>
    <row r="19" spans="2:21" ht="28.9" customHeight="1">
      <c r="B19" s="215"/>
      <c r="C19" s="231"/>
      <c r="D19" s="232"/>
      <c r="E19" s="233"/>
      <c r="F19" s="180"/>
      <c r="G19" s="180"/>
      <c r="H19" s="175" t="s">
        <v>180</v>
      </c>
      <c r="I19" s="227"/>
      <c r="J19" s="175"/>
      <c r="K19" s="175"/>
      <c r="L19" s="175"/>
      <c r="M19" s="175"/>
      <c r="N19" s="175"/>
      <c r="O19" s="175"/>
      <c r="P19" s="175"/>
      <c r="Q19" s="175"/>
      <c r="R19" s="175"/>
      <c r="S19" s="175"/>
      <c r="T19" s="175"/>
      <c r="U19" s="175"/>
    </row>
    <row r="20" spans="2:21" ht="28.9" customHeight="1">
      <c r="B20" s="215"/>
      <c r="C20" s="231"/>
      <c r="D20" s="232"/>
      <c r="E20" s="233"/>
      <c r="F20" s="215"/>
      <c r="G20" s="215"/>
      <c r="H20" s="175" t="s">
        <v>181</v>
      </c>
      <c r="I20" s="227"/>
      <c r="J20" s="175"/>
      <c r="K20" s="175"/>
      <c r="L20" s="175"/>
      <c r="M20" s="175"/>
      <c r="N20" s="175"/>
      <c r="O20" s="175"/>
      <c r="P20" s="175"/>
      <c r="Q20" s="175"/>
      <c r="R20" s="175"/>
      <c r="S20" s="175"/>
      <c r="T20" s="175"/>
      <c r="U20" s="175"/>
    </row>
    <row r="21" spans="2:21" ht="28.9" customHeight="1">
      <c r="B21" s="215"/>
      <c r="C21" s="231"/>
      <c r="D21" s="232"/>
      <c r="E21" s="233"/>
      <c r="F21" s="185"/>
      <c r="G21" s="185"/>
      <c r="H21" s="234" t="s">
        <v>136</v>
      </c>
      <c r="I21" s="227"/>
      <c r="J21" s="175"/>
      <c r="K21" s="175"/>
      <c r="L21" s="175"/>
      <c r="M21" s="175"/>
      <c r="N21" s="175"/>
      <c r="O21" s="175"/>
      <c r="P21" s="175"/>
      <c r="Q21" s="175"/>
      <c r="R21" s="175"/>
      <c r="S21" s="175"/>
      <c r="T21" s="175"/>
      <c r="U21" s="175"/>
    </row>
    <row r="22" spans="2:21" ht="28.9" customHeight="1">
      <c r="B22" s="215"/>
      <c r="C22" s="231"/>
      <c r="D22" s="232"/>
      <c r="E22" s="233"/>
      <c r="F22" s="180"/>
      <c r="G22" s="180"/>
      <c r="H22" s="175" t="s">
        <v>180</v>
      </c>
      <c r="I22" s="227"/>
      <c r="J22" s="175"/>
      <c r="K22" s="175"/>
      <c r="L22" s="175"/>
      <c r="M22" s="175"/>
      <c r="N22" s="175"/>
      <c r="O22" s="175"/>
      <c r="P22" s="175"/>
      <c r="Q22" s="175"/>
      <c r="R22" s="175"/>
      <c r="S22" s="175"/>
      <c r="T22" s="175"/>
      <c r="U22" s="175"/>
    </row>
    <row r="23" spans="2:21" ht="28.9" customHeight="1">
      <c r="B23" s="215"/>
      <c r="C23" s="231"/>
      <c r="D23" s="232"/>
      <c r="E23" s="233"/>
      <c r="F23" s="215"/>
      <c r="G23" s="215"/>
      <c r="H23" s="175" t="s">
        <v>181</v>
      </c>
      <c r="I23" s="227"/>
      <c r="J23" s="175"/>
      <c r="K23" s="175"/>
      <c r="L23" s="175"/>
      <c r="M23" s="175"/>
      <c r="N23" s="175"/>
      <c r="O23" s="175"/>
      <c r="P23" s="175"/>
      <c r="Q23" s="175"/>
      <c r="R23" s="175"/>
      <c r="S23" s="175"/>
      <c r="T23" s="175"/>
      <c r="U23" s="175"/>
    </row>
    <row r="24" spans="2:21" ht="28.9" customHeight="1">
      <c r="B24" s="215"/>
      <c r="C24" s="231"/>
      <c r="D24" s="232"/>
      <c r="E24" s="233"/>
      <c r="F24" s="185"/>
      <c r="G24" s="185"/>
      <c r="H24" s="234" t="s">
        <v>136</v>
      </c>
      <c r="I24" s="227"/>
      <c r="J24" s="175"/>
      <c r="K24" s="175"/>
      <c r="L24" s="175"/>
      <c r="M24" s="175"/>
      <c r="N24" s="175"/>
      <c r="O24" s="175"/>
      <c r="P24" s="175"/>
      <c r="Q24" s="175"/>
      <c r="R24" s="175"/>
      <c r="S24" s="175"/>
      <c r="T24" s="175"/>
      <c r="U24" s="175"/>
    </row>
    <row r="25" spans="2:21" ht="28.9" customHeight="1">
      <c r="B25" s="215"/>
      <c r="C25" s="231"/>
      <c r="D25" s="232"/>
      <c r="E25" s="233"/>
      <c r="F25" s="180"/>
      <c r="G25" s="180"/>
      <c r="H25" s="175" t="s">
        <v>180</v>
      </c>
      <c r="I25" s="227"/>
      <c r="J25" s="175"/>
      <c r="K25" s="175"/>
      <c r="L25" s="175"/>
      <c r="M25" s="175"/>
      <c r="N25" s="175"/>
      <c r="O25" s="175"/>
      <c r="P25" s="175"/>
      <c r="Q25" s="175"/>
      <c r="R25" s="175"/>
      <c r="S25" s="175"/>
      <c r="T25" s="175"/>
      <c r="U25" s="175"/>
    </row>
    <row r="26" spans="2:21" ht="28.9" customHeight="1">
      <c r="B26" s="215"/>
      <c r="C26" s="231"/>
      <c r="D26" s="232"/>
      <c r="E26" s="233"/>
      <c r="F26" s="215"/>
      <c r="G26" s="215"/>
      <c r="H26" s="175" t="s">
        <v>181</v>
      </c>
      <c r="I26" s="227"/>
      <c r="J26" s="175"/>
      <c r="K26" s="175"/>
      <c r="L26" s="175"/>
      <c r="M26" s="175"/>
      <c r="N26" s="175"/>
      <c r="O26" s="175"/>
      <c r="P26" s="175"/>
      <c r="Q26" s="175"/>
      <c r="R26" s="175"/>
      <c r="S26" s="175"/>
      <c r="T26" s="175"/>
      <c r="U26" s="175"/>
    </row>
    <row r="27" spans="2:21" ht="28.15" customHeight="1">
      <c r="B27" s="215"/>
      <c r="C27" s="231"/>
      <c r="D27" s="232"/>
      <c r="E27" s="233"/>
      <c r="F27" s="185"/>
      <c r="G27" s="185"/>
      <c r="H27" s="234" t="s">
        <v>136</v>
      </c>
      <c r="I27" s="175"/>
      <c r="J27" s="175"/>
      <c r="K27" s="175"/>
      <c r="L27" s="175"/>
      <c r="M27" s="175"/>
      <c r="N27" s="175"/>
      <c r="O27" s="175"/>
      <c r="P27" s="175"/>
      <c r="Q27" s="175"/>
      <c r="R27" s="175"/>
      <c r="S27" s="175"/>
      <c r="T27" s="175"/>
      <c r="U27" s="175"/>
    </row>
    <row r="28" spans="2:21" ht="28.15" customHeight="1">
      <c r="B28" s="215"/>
      <c r="C28" s="231"/>
      <c r="D28" s="232"/>
      <c r="E28" s="233"/>
      <c r="F28" s="180"/>
      <c r="G28" s="180"/>
      <c r="H28" s="175" t="s">
        <v>180</v>
      </c>
      <c r="I28" s="175"/>
      <c r="J28" s="175"/>
      <c r="K28" s="175"/>
      <c r="L28" s="175"/>
      <c r="M28" s="175"/>
      <c r="N28" s="175"/>
      <c r="O28" s="175"/>
      <c r="P28" s="175"/>
      <c r="Q28" s="175"/>
      <c r="R28" s="175"/>
      <c r="S28" s="175"/>
      <c r="T28" s="175"/>
      <c r="U28" s="175"/>
    </row>
    <row r="29" spans="2:21" ht="28.15" customHeight="1">
      <c r="B29" s="215"/>
      <c r="C29" s="231"/>
      <c r="D29" s="232"/>
      <c r="E29" s="233"/>
      <c r="F29" s="215"/>
      <c r="G29" s="215"/>
      <c r="H29" s="175" t="s">
        <v>181</v>
      </c>
      <c r="I29" s="175"/>
      <c r="J29" s="175"/>
      <c r="K29" s="175"/>
      <c r="L29" s="175"/>
      <c r="M29" s="175"/>
      <c r="N29" s="175"/>
      <c r="O29" s="175"/>
      <c r="P29" s="175"/>
      <c r="Q29" s="175"/>
      <c r="R29" s="175"/>
      <c r="S29" s="175"/>
      <c r="T29" s="175"/>
      <c r="U29" s="175"/>
    </row>
    <row r="30" spans="2:21" ht="28.15" customHeight="1">
      <c r="B30" s="185"/>
      <c r="C30" s="190"/>
      <c r="D30" s="186"/>
      <c r="E30" s="187"/>
      <c r="F30" s="185"/>
      <c r="G30" s="185"/>
      <c r="H30" s="234" t="s">
        <v>136</v>
      </c>
      <c r="I30" s="175"/>
      <c r="J30" s="175"/>
      <c r="K30" s="175"/>
      <c r="L30" s="175"/>
      <c r="M30" s="175"/>
      <c r="N30" s="175"/>
      <c r="O30" s="175"/>
      <c r="P30" s="175"/>
      <c r="Q30" s="175"/>
      <c r="R30" s="175"/>
      <c r="S30" s="175"/>
      <c r="T30" s="175"/>
      <c r="U30" s="175"/>
    </row>
  </sheetData>
  <mergeCells count="4">
    <mergeCell ref="T4:U4"/>
    <mergeCell ref="J4:L4"/>
    <mergeCell ref="D4:G4"/>
    <mergeCell ref="O4:Q4"/>
  </mergeCells>
  <phoneticPr fontId="4"/>
  <pageMargins left="0.78740157480314965" right="0.19685039370078741" top="0.59055118110236227" bottom="0.39370078740157483" header="0.31496062992125984" footer="0.31496062992125984"/>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V56"/>
  <sheetViews>
    <sheetView view="pageBreakPreview" zoomScaleNormal="100" zoomScaleSheetLayoutView="100" workbookViewId="0"/>
  </sheetViews>
  <sheetFormatPr defaultColWidth="9" defaultRowHeight="13.15" customHeight="1"/>
  <cols>
    <col min="1" max="1" width="1.75" style="174" customWidth="1"/>
    <col min="2" max="3" width="4.875" style="174" customWidth="1"/>
    <col min="4" max="17" width="9.75" style="174" customWidth="1"/>
    <col min="18" max="18" width="14.625" style="174" customWidth="1"/>
    <col min="19" max="19" width="4.875" style="174" customWidth="1"/>
    <col min="20" max="20" width="5.5" style="174" bestFit="1" customWidth="1"/>
    <col min="21" max="21" width="4.875" style="174" customWidth="1"/>
    <col min="22" max="22" width="19.5" style="174" customWidth="1"/>
    <col min="23" max="23" width="1.75" style="174" customWidth="1"/>
    <col min="24" max="16384" width="9" style="174"/>
  </cols>
  <sheetData>
    <row r="2" spans="2:22" ht="13.15" customHeight="1">
      <c r="B2" s="174" t="s">
        <v>192</v>
      </c>
    </row>
    <row r="4" spans="2:22" ht="38.450000000000003" customHeight="1">
      <c r="B4" s="192" t="s">
        <v>155</v>
      </c>
      <c r="C4" s="235"/>
      <c r="D4" s="193"/>
      <c r="E4" s="529"/>
      <c r="F4" s="530"/>
      <c r="G4" s="530"/>
      <c r="H4" s="531"/>
      <c r="I4" s="194" t="s">
        <v>171</v>
      </c>
      <c r="J4" s="197" t="s">
        <v>172</v>
      </c>
      <c r="K4" s="529"/>
      <c r="L4" s="530"/>
      <c r="M4" s="531"/>
      <c r="N4" s="192" t="s">
        <v>173</v>
      </c>
      <c r="O4" s="201"/>
      <c r="P4" s="527"/>
      <c r="Q4" s="537"/>
      <c r="R4" s="528"/>
      <c r="S4" s="192" t="s">
        <v>156</v>
      </c>
      <c r="T4" s="235"/>
      <c r="U4" s="193"/>
      <c r="V4" s="236"/>
    </row>
    <row r="5" spans="2:22" ht="28.9" customHeight="1">
      <c r="B5" s="538" t="s">
        <v>188</v>
      </c>
      <c r="C5" s="222"/>
      <c r="D5" s="201" t="s">
        <v>189</v>
      </c>
      <c r="E5" s="227" t="s">
        <v>184</v>
      </c>
      <c r="F5" s="227" t="s">
        <v>150</v>
      </c>
      <c r="G5" s="175"/>
      <c r="H5" s="227"/>
      <c r="I5" s="227"/>
      <c r="J5" s="227"/>
      <c r="K5" s="227"/>
      <c r="L5" s="227"/>
      <c r="M5" s="227"/>
      <c r="N5" s="227"/>
      <c r="O5" s="227"/>
      <c r="P5" s="227"/>
      <c r="Q5" s="227"/>
      <c r="R5" s="180" t="s">
        <v>190</v>
      </c>
      <c r="S5" s="225"/>
      <c r="T5" s="176" t="s">
        <v>191</v>
      </c>
      <c r="U5" s="201"/>
      <c r="V5" s="237"/>
    </row>
    <row r="6" spans="2:22" ht="28.9" customHeight="1">
      <c r="B6" s="523"/>
      <c r="C6" s="211"/>
      <c r="D6" s="175" t="s">
        <v>180</v>
      </c>
      <c r="E6" s="227">
        <v>1000</v>
      </c>
      <c r="F6" s="227">
        <v>1000</v>
      </c>
      <c r="G6" s="227"/>
      <c r="H6" s="227"/>
      <c r="I6" s="227"/>
      <c r="J6" s="227"/>
      <c r="K6" s="227"/>
      <c r="L6" s="227"/>
      <c r="M6" s="227"/>
      <c r="N6" s="227"/>
      <c r="O6" s="227"/>
      <c r="P6" s="227"/>
      <c r="Q6" s="227"/>
      <c r="R6" s="238" t="s">
        <v>193</v>
      </c>
      <c r="S6" s="532" t="s">
        <v>195</v>
      </c>
      <c r="T6" s="227" t="s">
        <v>196</v>
      </c>
      <c r="U6" s="239" t="s">
        <v>198</v>
      </c>
      <c r="V6" s="201">
        <v>50</v>
      </c>
    </row>
    <row r="7" spans="2:22" ht="28.9" customHeight="1">
      <c r="B7" s="523"/>
      <c r="C7" s="217"/>
      <c r="D7" s="175" t="s">
        <v>181</v>
      </c>
      <c r="E7" s="227">
        <v>1020</v>
      </c>
      <c r="F7" s="227">
        <v>995</v>
      </c>
      <c r="G7" s="227"/>
      <c r="H7" s="227"/>
      <c r="I7" s="227"/>
      <c r="J7" s="227"/>
      <c r="K7" s="227"/>
      <c r="L7" s="227"/>
      <c r="M7" s="227"/>
      <c r="N7" s="227"/>
      <c r="O7" s="227"/>
      <c r="P7" s="227"/>
      <c r="Q7" s="227"/>
      <c r="R7" s="238" t="s">
        <v>194</v>
      </c>
      <c r="S7" s="533"/>
      <c r="T7" s="227" t="s">
        <v>197</v>
      </c>
      <c r="U7" s="239" t="s">
        <v>199</v>
      </c>
      <c r="V7" s="201">
        <v>40</v>
      </c>
    </row>
    <row r="8" spans="2:22" ht="28.9" customHeight="1">
      <c r="B8" s="523"/>
      <c r="C8" s="218"/>
      <c r="D8" s="234" t="s">
        <v>136</v>
      </c>
      <c r="E8" s="227">
        <f>E7-E6</f>
        <v>20</v>
      </c>
      <c r="F8" s="227">
        <f>F7-F6</f>
        <v>-5</v>
      </c>
      <c r="G8" s="227"/>
      <c r="H8" s="227"/>
      <c r="I8" s="227"/>
      <c r="J8" s="227"/>
      <c r="K8" s="227"/>
      <c r="L8" s="227"/>
      <c r="M8" s="227"/>
      <c r="N8" s="227"/>
      <c r="O8" s="227"/>
      <c r="P8" s="227"/>
      <c r="Q8" s="227"/>
      <c r="R8" s="217"/>
      <c r="S8" s="534" t="s">
        <v>201</v>
      </c>
      <c r="T8" s="222"/>
      <c r="U8" s="212"/>
      <c r="V8" s="214"/>
    </row>
    <row r="9" spans="2:22" ht="28.9" customHeight="1">
      <c r="B9" s="523"/>
      <c r="C9" s="211"/>
      <c r="D9" s="175" t="s">
        <v>180</v>
      </c>
      <c r="E9" s="227">
        <v>1000</v>
      </c>
      <c r="F9" s="227">
        <v>1000</v>
      </c>
      <c r="G9" s="227"/>
      <c r="H9" s="227"/>
      <c r="I9" s="227"/>
      <c r="J9" s="227"/>
      <c r="K9" s="227"/>
      <c r="L9" s="227"/>
      <c r="M9" s="227"/>
      <c r="N9" s="227"/>
      <c r="O9" s="227"/>
      <c r="P9" s="227"/>
      <c r="Q9" s="227"/>
      <c r="R9" s="217"/>
      <c r="S9" s="535"/>
      <c r="T9" s="198"/>
      <c r="U9" s="191"/>
      <c r="V9" s="216"/>
    </row>
    <row r="10" spans="2:22" ht="28.9" customHeight="1">
      <c r="B10" s="523"/>
      <c r="C10" s="217"/>
      <c r="D10" s="175" t="s">
        <v>181</v>
      </c>
      <c r="E10" s="227">
        <v>1010</v>
      </c>
      <c r="F10" s="227">
        <v>1015</v>
      </c>
      <c r="G10" s="227"/>
      <c r="H10" s="227"/>
      <c r="I10" s="227"/>
      <c r="J10" s="227"/>
      <c r="K10" s="227"/>
      <c r="L10" s="227"/>
      <c r="M10" s="227"/>
      <c r="N10" s="227"/>
      <c r="O10" s="227"/>
      <c r="P10" s="227"/>
      <c r="Q10" s="227"/>
      <c r="R10" s="217"/>
      <c r="S10" s="535"/>
      <c r="T10" s="198"/>
      <c r="U10" s="191"/>
      <c r="V10" s="216"/>
    </row>
    <row r="11" spans="2:22" ht="28.9" customHeight="1">
      <c r="B11" s="539"/>
      <c r="C11" s="218"/>
      <c r="D11" s="234" t="s">
        <v>136</v>
      </c>
      <c r="E11" s="227">
        <f>E10-E9</f>
        <v>10</v>
      </c>
      <c r="F11" s="227">
        <f>F10-F9</f>
        <v>15</v>
      </c>
      <c r="G11" s="227"/>
      <c r="H11" s="227"/>
      <c r="I11" s="227"/>
      <c r="J11" s="227"/>
      <c r="K11" s="227"/>
      <c r="L11" s="227"/>
      <c r="M11" s="227"/>
      <c r="N11" s="227"/>
      <c r="O11" s="227"/>
      <c r="P11" s="227"/>
      <c r="Q11" s="227"/>
      <c r="R11" s="218"/>
      <c r="S11" s="536"/>
      <c r="T11" s="207"/>
      <c r="U11" s="208"/>
      <c r="V11" s="219"/>
    </row>
    <row r="12" spans="2:22" ht="28.9" customHeight="1">
      <c r="B12" s="240"/>
      <c r="C12" s="222"/>
      <c r="D12" s="212"/>
      <c r="E12" s="241"/>
      <c r="F12" s="241"/>
      <c r="G12" s="229"/>
      <c r="H12" s="241"/>
      <c r="I12" s="241"/>
      <c r="J12" s="241"/>
      <c r="K12" s="241"/>
      <c r="L12" s="241"/>
      <c r="M12" s="241"/>
      <c r="N12" s="241"/>
      <c r="O12" s="241"/>
      <c r="P12" s="241"/>
      <c r="Q12" s="242"/>
      <c r="R12" s="223"/>
      <c r="S12" s="225"/>
      <c r="T12" s="225" t="s">
        <v>200</v>
      </c>
      <c r="U12" s="225"/>
      <c r="V12" s="201"/>
    </row>
    <row r="13" spans="2:22" ht="13.15" customHeight="1">
      <c r="B13" s="217"/>
      <c r="E13" s="191"/>
      <c r="F13" s="191"/>
      <c r="G13" s="191"/>
      <c r="H13" s="191"/>
      <c r="I13" s="191"/>
      <c r="J13" s="191"/>
      <c r="K13" s="191"/>
      <c r="L13" s="191"/>
      <c r="M13" s="191"/>
      <c r="N13" s="191"/>
      <c r="O13" s="191"/>
      <c r="P13" s="191"/>
      <c r="Q13" s="216"/>
      <c r="R13" s="222"/>
      <c r="S13" s="212"/>
      <c r="T13" s="212"/>
      <c r="U13" s="212"/>
      <c r="V13" s="214"/>
    </row>
    <row r="14" spans="2:22" ht="13.15" customHeight="1">
      <c r="B14" s="217"/>
      <c r="C14" s="174" t="s">
        <v>563</v>
      </c>
      <c r="E14" s="191"/>
      <c r="F14" s="191"/>
      <c r="G14" s="191"/>
      <c r="H14" s="191"/>
      <c r="I14" s="191"/>
      <c r="J14" s="191"/>
      <c r="K14" s="191"/>
      <c r="L14" s="191"/>
      <c r="M14" s="191"/>
      <c r="N14" s="191"/>
      <c r="O14" s="191"/>
      <c r="P14" s="191"/>
      <c r="Q14" s="216"/>
      <c r="R14" s="198"/>
      <c r="S14" s="191"/>
      <c r="T14" s="191"/>
      <c r="U14" s="191"/>
      <c r="V14" s="216"/>
    </row>
    <row r="15" spans="2:22" ht="13.15" customHeight="1">
      <c r="B15" s="217"/>
      <c r="E15" s="191"/>
      <c r="F15" s="191"/>
      <c r="G15" s="191"/>
      <c r="H15" s="191"/>
      <c r="I15" s="191"/>
      <c r="J15" s="191"/>
      <c r="K15" s="191"/>
      <c r="L15" s="191"/>
      <c r="M15" s="191"/>
      <c r="N15" s="191"/>
      <c r="O15" s="191"/>
      <c r="P15" s="191"/>
      <c r="Q15" s="216"/>
      <c r="R15" s="198"/>
      <c r="S15" s="191"/>
      <c r="T15" s="191"/>
      <c r="U15" s="191"/>
      <c r="V15" s="216"/>
    </row>
    <row r="16" spans="2:22" ht="13.15" customHeight="1">
      <c r="B16" s="217"/>
      <c r="E16" s="191"/>
      <c r="F16" s="191"/>
      <c r="G16" s="191"/>
      <c r="H16" s="191"/>
      <c r="I16" s="191"/>
      <c r="J16" s="191"/>
      <c r="K16" s="191"/>
      <c r="L16" s="191"/>
      <c r="M16" s="191"/>
      <c r="N16" s="191"/>
      <c r="O16" s="191"/>
      <c r="P16" s="191"/>
      <c r="Q16" s="216"/>
      <c r="R16" s="198"/>
      <c r="S16" s="191"/>
      <c r="T16" s="191"/>
      <c r="U16" s="191"/>
      <c r="V16" s="216"/>
    </row>
    <row r="17" spans="2:22" ht="13.15" customHeight="1">
      <c r="B17" s="217"/>
      <c r="E17" s="191"/>
      <c r="F17" s="191"/>
      <c r="G17" s="191"/>
      <c r="H17" s="191"/>
      <c r="I17" s="191"/>
      <c r="J17" s="191"/>
      <c r="K17" s="191"/>
      <c r="L17" s="191"/>
      <c r="M17" s="191"/>
      <c r="N17" s="191"/>
      <c r="O17" s="191"/>
      <c r="P17" s="191"/>
      <c r="Q17" s="216"/>
      <c r="R17" s="198"/>
      <c r="S17" s="191"/>
      <c r="T17" s="191"/>
      <c r="U17" s="191"/>
      <c r="V17" s="216"/>
    </row>
    <row r="18" spans="2:22" ht="13.15" customHeight="1">
      <c r="B18" s="217"/>
      <c r="E18" s="191"/>
      <c r="F18" s="191"/>
      <c r="G18" s="191"/>
      <c r="H18" s="191"/>
      <c r="I18" s="191"/>
      <c r="J18" s="191"/>
      <c r="K18" s="191"/>
      <c r="L18" s="191"/>
      <c r="M18" s="191"/>
      <c r="N18" s="191"/>
      <c r="O18" s="191"/>
      <c r="P18" s="191"/>
      <c r="Q18" s="216"/>
      <c r="R18" s="198"/>
      <c r="S18" s="191"/>
      <c r="T18" s="191"/>
      <c r="U18" s="191"/>
      <c r="V18" s="216"/>
    </row>
    <row r="19" spans="2:22" ht="13.15" customHeight="1">
      <c r="B19" s="217"/>
      <c r="E19" s="191"/>
      <c r="F19" s="191"/>
      <c r="G19" s="191"/>
      <c r="H19" s="191"/>
      <c r="I19" s="191"/>
      <c r="J19" s="191"/>
      <c r="K19" s="191"/>
      <c r="L19" s="191"/>
      <c r="M19" s="191"/>
      <c r="N19" s="191"/>
      <c r="O19" s="191"/>
      <c r="P19" s="191"/>
      <c r="Q19" s="216"/>
      <c r="R19" s="198"/>
      <c r="S19" s="191"/>
      <c r="T19" s="191"/>
      <c r="U19" s="191"/>
      <c r="V19" s="216"/>
    </row>
    <row r="20" spans="2:22" ht="13.15" customHeight="1">
      <c r="B20" s="217"/>
      <c r="E20" s="191"/>
      <c r="F20" s="191"/>
      <c r="G20" s="191"/>
      <c r="H20" s="191"/>
      <c r="I20" s="191"/>
      <c r="J20" s="191"/>
      <c r="K20" s="191"/>
      <c r="L20" s="191"/>
      <c r="M20" s="191"/>
      <c r="N20" s="191"/>
      <c r="O20" s="191"/>
      <c r="P20" s="191"/>
      <c r="Q20" s="216"/>
      <c r="R20" s="198"/>
      <c r="S20" s="191"/>
      <c r="T20" s="191"/>
      <c r="U20" s="191"/>
      <c r="V20" s="216"/>
    </row>
    <row r="21" spans="2:22" ht="13.15" customHeight="1">
      <c r="B21" s="217"/>
      <c r="E21" s="191"/>
      <c r="F21" s="191"/>
      <c r="G21" s="191"/>
      <c r="H21" s="191"/>
      <c r="I21" s="191"/>
      <c r="J21" s="191"/>
      <c r="K21" s="191"/>
      <c r="L21" s="191"/>
      <c r="M21" s="191"/>
      <c r="N21" s="191"/>
      <c r="O21" s="191"/>
      <c r="P21" s="191"/>
      <c r="Q21" s="216"/>
      <c r="R21" s="198"/>
      <c r="S21" s="191"/>
      <c r="T21" s="191"/>
      <c r="U21" s="191"/>
      <c r="V21" s="216"/>
    </row>
    <row r="22" spans="2:22" ht="13.15" customHeight="1">
      <c r="B22" s="217"/>
      <c r="E22" s="191"/>
      <c r="F22" s="191"/>
      <c r="G22" s="191"/>
      <c r="H22" s="191"/>
      <c r="I22" s="191"/>
      <c r="J22" s="191"/>
      <c r="K22" s="191"/>
      <c r="L22" s="191"/>
      <c r="M22" s="191"/>
      <c r="N22" s="191"/>
      <c r="O22" s="191"/>
      <c r="P22" s="191"/>
      <c r="Q22" s="216"/>
      <c r="R22" s="198"/>
      <c r="S22" s="191"/>
      <c r="T22" s="191"/>
      <c r="U22" s="191"/>
      <c r="V22" s="216"/>
    </row>
    <row r="23" spans="2:22" ht="13.15" customHeight="1">
      <c r="B23" s="217"/>
      <c r="E23" s="191"/>
      <c r="F23" s="191"/>
      <c r="G23" s="191"/>
      <c r="H23" s="191"/>
      <c r="I23" s="191"/>
      <c r="J23" s="191"/>
      <c r="K23" s="191"/>
      <c r="L23" s="191"/>
      <c r="M23" s="191"/>
      <c r="N23" s="191"/>
      <c r="O23" s="191"/>
      <c r="P23" s="191"/>
      <c r="Q23" s="216"/>
      <c r="R23" s="198"/>
      <c r="S23" s="191"/>
      <c r="T23" s="191"/>
      <c r="U23" s="191"/>
      <c r="V23" s="216"/>
    </row>
    <row r="24" spans="2:22" ht="13.15" customHeight="1">
      <c r="B24" s="217"/>
      <c r="E24" s="191"/>
      <c r="F24" s="191"/>
      <c r="G24" s="191"/>
      <c r="H24" s="191"/>
      <c r="I24" s="191"/>
      <c r="J24" s="191"/>
      <c r="K24" s="191"/>
      <c r="L24" s="191"/>
      <c r="M24" s="191"/>
      <c r="N24" s="191"/>
      <c r="O24" s="191"/>
      <c r="P24" s="191"/>
      <c r="Q24" s="216"/>
      <c r="R24" s="198"/>
      <c r="S24" s="191"/>
      <c r="T24" s="191"/>
      <c r="U24" s="191"/>
      <c r="V24" s="216"/>
    </row>
    <row r="25" spans="2:22" ht="13.15" customHeight="1">
      <c r="B25" s="523" t="s">
        <v>219</v>
      </c>
      <c r="E25" s="191"/>
      <c r="F25" s="191"/>
      <c r="G25" s="191"/>
      <c r="H25" s="191"/>
      <c r="I25" s="191"/>
      <c r="J25" s="191"/>
      <c r="K25" s="191"/>
      <c r="L25" s="191"/>
      <c r="M25" s="191"/>
      <c r="N25" s="191"/>
      <c r="O25" s="191"/>
      <c r="P25" s="191"/>
      <c r="Q25" s="216"/>
      <c r="R25" s="198"/>
      <c r="S25" s="191"/>
      <c r="T25" s="191"/>
      <c r="U25" s="191"/>
      <c r="V25" s="216"/>
    </row>
    <row r="26" spans="2:22" ht="13.15" customHeight="1">
      <c r="B26" s="523"/>
      <c r="E26" s="191"/>
      <c r="F26" s="191"/>
      <c r="G26" s="191"/>
      <c r="H26" s="191"/>
      <c r="I26" s="191"/>
      <c r="J26" s="191"/>
      <c r="K26" s="191"/>
      <c r="L26" s="191"/>
      <c r="M26" s="191"/>
      <c r="N26" s="191"/>
      <c r="O26" s="191"/>
      <c r="P26" s="191"/>
      <c r="Q26" s="216"/>
      <c r="R26" s="198"/>
      <c r="S26" s="191"/>
      <c r="T26" s="191"/>
      <c r="U26" s="191"/>
      <c r="V26" s="216"/>
    </row>
    <row r="27" spans="2:22" ht="13.15" customHeight="1">
      <c r="B27" s="523"/>
      <c r="E27" s="191"/>
      <c r="F27" s="191"/>
      <c r="G27" s="191"/>
      <c r="H27" s="191"/>
      <c r="I27" s="191"/>
      <c r="J27" s="191"/>
      <c r="K27" s="191"/>
      <c r="L27" s="191"/>
      <c r="M27" s="191"/>
      <c r="N27" s="191"/>
      <c r="O27" s="191"/>
      <c r="P27" s="191"/>
      <c r="Q27" s="216"/>
      <c r="R27" s="198"/>
      <c r="S27" s="191"/>
      <c r="T27" s="191"/>
      <c r="U27" s="191"/>
      <c r="V27" s="216"/>
    </row>
    <row r="28" spans="2:22" ht="13.15" customHeight="1">
      <c r="B28" s="523"/>
      <c r="C28" s="174" t="s">
        <v>564</v>
      </c>
      <c r="E28" s="191"/>
      <c r="F28" s="191"/>
      <c r="G28" s="191"/>
      <c r="H28" s="191"/>
      <c r="I28" s="191"/>
      <c r="J28" s="191"/>
      <c r="K28" s="191"/>
      <c r="L28" s="191"/>
      <c r="M28" s="191"/>
      <c r="N28" s="191"/>
      <c r="O28" s="191"/>
      <c r="P28" s="191"/>
      <c r="Q28" s="216"/>
      <c r="R28" s="198"/>
      <c r="S28" s="191"/>
      <c r="T28" s="191"/>
      <c r="U28" s="191"/>
      <c r="V28" s="216"/>
    </row>
    <row r="29" spans="2:22" ht="13.15" customHeight="1">
      <c r="B29" s="523"/>
      <c r="E29" s="191"/>
      <c r="F29" s="191"/>
      <c r="G29" s="191"/>
      <c r="H29" s="191"/>
      <c r="I29" s="191"/>
      <c r="J29" s="191"/>
      <c r="K29" s="191"/>
      <c r="L29" s="191"/>
      <c r="M29" s="191"/>
      <c r="N29" s="191"/>
      <c r="O29" s="191"/>
      <c r="P29" s="191"/>
      <c r="Q29" s="216"/>
      <c r="R29" s="198"/>
      <c r="S29" s="191"/>
      <c r="T29" s="191"/>
      <c r="U29" s="191"/>
      <c r="V29" s="216"/>
    </row>
    <row r="30" spans="2:22" ht="13.15" customHeight="1">
      <c r="B30" s="523"/>
      <c r="E30" s="191"/>
      <c r="F30" s="191"/>
      <c r="G30" s="191"/>
      <c r="H30" s="191"/>
      <c r="I30" s="191"/>
      <c r="J30" s="191"/>
      <c r="K30" s="191"/>
      <c r="L30" s="191"/>
      <c r="M30" s="191"/>
      <c r="N30" s="191"/>
      <c r="O30" s="191"/>
      <c r="P30" s="191"/>
      <c r="Q30" s="216"/>
      <c r="R30" s="198"/>
      <c r="S30" s="191"/>
      <c r="T30" s="191"/>
      <c r="U30" s="191"/>
      <c r="V30" s="216"/>
    </row>
    <row r="31" spans="2:22" ht="13.15" customHeight="1">
      <c r="B31" s="523"/>
      <c r="E31" s="191"/>
      <c r="F31" s="191"/>
      <c r="G31" s="191"/>
      <c r="H31" s="191"/>
      <c r="I31" s="191"/>
      <c r="J31" s="191"/>
      <c r="K31" s="191"/>
      <c r="L31" s="191"/>
      <c r="M31" s="191"/>
      <c r="N31" s="191"/>
      <c r="O31" s="191"/>
      <c r="P31" s="191"/>
      <c r="Q31" s="216"/>
      <c r="R31" s="198"/>
      <c r="S31" s="191"/>
      <c r="T31" s="191"/>
      <c r="U31" s="191"/>
      <c r="V31" s="216"/>
    </row>
    <row r="32" spans="2:22" ht="13.15" customHeight="1">
      <c r="B32" s="523"/>
      <c r="E32" s="191"/>
      <c r="F32" s="191"/>
      <c r="G32" s="191"/>
      <c r="H32" s="191"/>
      <c r="I32" s="191"/>
      <c r="J32" s="191"/>
      <c r="K32" s="191"/>
      <c r="L32" s="191"/>
      <c r="M32" s="191"/>
      <c r="N32" s="191"/>
      <c r="O32" s="191"/>
      <c r="P32" s="191"/>
      <c r="Q32" s="216"/>
      <c r="R32" s="198"/>
      <c r="S32" s="191"/>
      <c r="T32" s="191"/>
      <c r="U32" s="191"/>
      <c r="V32" s="216"/>
    </row>
    <row r="33" spans="2:22" ht="13.15" customHeight="1">
      <c r="B33" s="217"/>
      <c r="E33" s="191"/>
      <c r="F33" s="191"/>
      <c r="G33" s="191"/>
      <c r="H33" s="191"/>
      <c r="I33" s="191"/>
      <c r="J33" s="191"/>
      <c r="K33" s="191"/>
      <c r="L33" s="191"/>
      <c r="M33" s="191"/>
      <c r="N33" s="191"/>
      <c r="O33" s="191"/>
      <c r="P33" s="191"/>
      <c r="Q33" s="216"/>
      <c r="R33" s="198"/>
      <c r="S33" s="191"/>
      <c r="T33" s="191"/>
      <c r="U33" s="191"/>
      <c r="V33" s="216"/>
    </row>
    <row r="34" spans="2:22" ht="13.15" customHeight="1">
      <c r="B34" s="217"/>
      <c r="E34" s="191"/>
      <c r="F34" s="191"/>
      <c r="G34" s="191"/>
      <c r="H34" s="191"/>
      <c r="I34" s="191"/>
      <c r="J34" s="191"/>
      <c r="K34" s="191"/>
      <c r="L34" s="191"/>
      <c r="M34" s="191"/>
      <c r="N34" s="191"/>
      <c r="O34" s="191"/>
      <c r="P34" s="191"/>
      <c r="Q34" s="216"/>
      <c r="R34" s="198"/>
      <c r="S34" s="191"/>
      <c r="T34" s="191"/>
      <c r="U34" s="191"/>
      <c r="V34" s="216"/>
    </row>
    <row r="35" spans="2:22" ht="13.15" customHeight="1">
      <c r="B35" s="217"/>
      <c r="E35" s="191"/>
      <c r="F35" s="191"/>
      <c r="G35" s="191"/>
      <c r="H35" s="191"/>
      <c r="I35" s="191"/>
      <c r="J35" s="191"/>
      <c r="K35" s="191"/>
      <c r="L35" s="191"/>
      <c r="M35" s="191"/>
      <c r="N35" s="191"/>
      <c r="O35" s="191"/>
      <c r="P35" s="191"/>
      <c r="Q35" s="216"/>
      <c r="R35" s="198"/>
      <c r="S35" s="191"/>
      <c r="T35" s="191"/>
      <c r="U35" s="191"/>
      <c r="V35" s="216"/>
    </row>
    <row r="36" spans="2:22" ht="13.15" customHeight="1">
      <c r="B36" s="217"/>
      <c r="E36" s="191"/>
      <c r="F36" s="191"/>
      <c r="G36" s="191"/>
      <c r="H36" s="191"/>
      <c r="I36" s="191"/>
      <c r="J36" s="191"/>
      <c r="K36" s="191"/>
      <c r="L36" s="191"/>
      <c r="M36" s="191"/>
      <c r="N36" s="191"/>
      <c r="O36" s="191"/>
      <c r="P36" s="191"/>
      <c r="Q36" s="216"/>
      <c r="R36" s="198"/>
      <c r="S36" s="191"/>
      <c r="T36" s="191"/>
      <c r="U36" s="191"/>
      <c r="V36" s="216"/>
    </row>
    <row r="37" spans="2:22" ht="13.15" customHeight="1">
      <c r="B37" s="217"/>
      <c r="E37" s="191"/>
      <c r="F37" s="191"/>
      <c r="G37" s="191"/>
      <c r="H37" s="191"/>
      <c r="I37" s="191"/>
      <c r="J37" s="191"/>
      <c r="K37" s="191"/>
      <c r="L37" s="191"/>
      <c r="M37" s="191"/>
      <c r="N37" s="191"/>
      <c r="O37" s="191"/>
      <c r="P37" s="191"/>
      <c r="Q37" s="216"/>
      <c r="R37" s="198"/>
      <c r="S37" s="191"/>
      <c r="T37" s="191"/>
      <c r="U37" s="191"/>
      <c r="V37" s="216"/>
    </row>
    <row r="38" spans="2:22" ht="13.15" customHeight="1">
      <c r="B38" s="217"/>
      <c r="E38" s="191"/>
      <c r="F38" s="191"/>
      <c r="G38" s="191"/>
      <c r="H38" s="191"/>
      <c r="I38" s="191"/>
      <c r="J38" s="191"/>
      <c r="K38" s="191"/>
      <c r="L38" s="191"/>
      <c r="M38" s="191"/>
      <c r="N38" s="191"/>
      <c r="O38" s="191"/>
      <c r="P38" s="191"/>
      <c r="Q38" s="216"/>
      <c r="R38" s="198"/>
      <c r="S38" s="191"/>
      <c r="T38" s="191"/>
      <c r="U38" s="191"/>
      <c r="V38" s="216"/>
    </row>
    <row r="39" spans="2:22" ht="13.15" customHeight="1">
      <c r="B39" s="217"/>
      <c r="E39" s="191"/>
      <c r="F39" s="191"/>
      <c r="G39" s="191"/>
      <c r="H39" s="191"/>
      <c r="I39" s="191"/>
      <c r="J39" s="191"/>
      <c r="K39" s="191"/>
      <c r="L39" s="191"/>
      <c r="M39" s="191"/>
      <c r="N39" s="191"/>
      <c r="O39" s="191"/>
      <c r="P39" s="191"/>
      <c r="Q39" s="216"/>
      <c r="R39" s="198"/>
      <c r="S39" s="191"/>
      <c r="T39" s="191"/>
      <c r="U39" s="191"/>
      <c r="V39" s="216"/>
    </row>
    <row r="40" spans="2:22" ht="13.15" customHeight="1">
      <c r="B40" s="217"/>
      <c r="C40" s="174" t="s">
        <v>565</v>
      </c>
      <c r="E40" s="191"/>
      <c r="F40" s="191"/>
      <c r="G40" s="191"/>
      <c r="H40" s="191"/>
      <c r="I40" s="191"/>
      <c r="J40" s="191"/>
      <c r="K40" s="191"/>
      <c r="L40" s="191"/>
      <c r="M40" s="191"/>
      <c r="N40" s="191"/>
      <c r="O40" s="191"/>
      <c r="P40" s="191"/>
      <c r="Q40" s="216"/>
      <c r="R40" s="198"/>
      <c r="S40" s="191"/>
      <c r="T40" s="191"/>
      <c r="U40" s="191"/>
      <c r="V40" s="216"/>
    </row>
    <row r="41" spans="2:22" ht="13.15" customHeight="1">
      <c r="B41" s="217"/>
      <c r="E41" s="191"/>
      <c r="F41" s="191"/>
      <c r="G41" s="191"/>
      <c r="H41" s="191"/>
      <c r="I41" s="191"/>
      <c r="J41" s="191"/>
      <c r="K41" s="191"/>
      <c r="L41" s="191"/>
      <c r="M41" s="191"/>
      <c r="N41" s="191"/>
      <c r="O41" s="191"/>
      <c r="P41" s="191"/>
      <c r="Q41" s="216"/>
      <c r="R41" s="198"/>
      <c r="S41" s="191"/>
      <c r="T41" s="191"/>
      <c r="U41" s="191"/>
      <c r="V41" s="216"/>
    </row>
    <row r="42" spans="2:22" ht="13.15" customHeight="1">
      <c r="B42" s="217"/>
      <c r="E42" s="191"/>
      <c r="F42" s="191"/>
      <c r="G42" s="191"/>
      <c r="H42" s="191"/>
      <c r="I42" s="191"/>
      <c r="J42" s="191"/>
      <c r="K42" s="191"/>
      <c r="L42" s="191"/>
      <c r="M42" s="191"/>
      <c r="N42" s="191"/>
      <c r="O42" s="191"/>
      <c r="P42" s="191"/>
      <c r="Q42" s="216"/>
      <c r="R42" s="198"/>
      <c r="S42" s="191"/>
      <c r="T42" s="191"/>
      <c r="U42" s="191"/>
      <c r="V42" s="216"/>
    </row>
    <row r="43" spans="2:22" ht="13.15" customHeight="1">
      <c r="B43" s="217"/>
      <c r="E43" s="191"/>
      <c r="F43" s="191"/>
      <c r="G43" s="191"/>
      <c r="H43" s="191"/>
      <c r="I43" s="191"/>
      <c r="J43" s="191"/>
      <c r="K43" s="191"/>
      <c r="L43" s="191"/>
      <c r="M43" s="191"/>
      <c r="N43" s="191"/>
      <c r="O43" s="191"/>
      <c r="P43" s="191"/>
      <c r="Q43" s="216"/>
      <c r="R43" s="198"/>
      <c r="S43" s="191"/>
      <c r="T43" s="191"/>
      <c r="U43" s="191"/>
      <c r="V43" s="216"/>
    </row>
    <row r="44" spans="2:22" ht="13.15" customHeight="1">
      <c r="B44" s="217"/>
      <c r="E44" s="208"/>
      <c r="F44" s="208"/>
      <c r="G44" s="208"/>
      <c r="H44" s="208"/>
      <c r="I44" s="208"/>
      <c r="J44" s="208"/>
      <c r="K44" s="208"/>
      <c r="L44" s="208"/>
      <c r="M44" s="208"/>
      <c r="N44" s="208"/>
      <c r="O44" s="208"/>
      <c r="P44" s="208"/>
      <c r="Q44" s="219"/>
      <c r="R44" s="198"/>
      <c r="S44" s="191"/>
      <c r="T44" s="191"/>
      <c r="U44" s="191"/>
      <c r="V44" s="216"/>
    </row>
    <row r="45" spans="2:22" ht="13.15" customHeight="1">
      <c r="B45" s="180"/>
      <c r="C45" s="212"/>
      <c r="D45" s="212"/>
      <c r="E45" s="212"/>
      <c r="F45" s="212"/>
      <c r="G45" s="212"/>
      <c r="H45" s="212"/>
      <c r="I45" s="212"/>
      <c r="J45" s="212"/>
      <c r="K45" s="212"/>
      <c r="L45" s="212"/>
      <c r="M45" s="212"/>
      <c r="N45" s="212"/>
      <c r="O45" s="212"/>
      <c r="P45" s="212"/>
      <c r="Q45" s="212"/>
      <c r="R45" s="198"/>
      <c r="S45" s="191"/>
      <c r="T45" s="191"/>
      <c r="U45" s="191"/>
      <c r="V45" s="216"/>
    </row>
    <row r="46" spans="2:22" ht="12.95" customHeight="1">
      <c r="B46" s="215" t="s">
        <v>34</v>
      </c>
      <c r="C46" s="191"/>
      <c r="D46" s="191"/>
      <c r="E46" s="243"/>
      <c r="F46" s="243"/>
      <c r="G46" s="243"/>
      <c r="H46" s="243"/>
      <c r="I46" s="243"/>
      <c r="J46" s="243"/>
      <c r="K46" s="243"/>
      <c r="L46" s="243"/>
      <c r="M46" s="243"/>
      <c r="N46" s="243"/>
      <c r="O46" s="243"/>
      <c r="P46" s="243"/>
      <c r="Q46" s="244"/>
      <c r="R46" s="198"/>
      <c r="S46" s="191"/>
      <c r="T46" s="191"/>
      <c r="U46" s="191"/>
      <c r="V46" s="216"/>
    </row>
    <row r="47" spans="2:22" ht="13.15" customHeight="1">
      <c r="B47" s="215"/>
      <c r="C47" s="191"/>
      <c r="D47" s="191"/>
      <c r="E47" s="191"/>
      <c r="F47" s="191"/>
      <c r="G47" s="191"/>
      <c r="H47" s="191"/>
      <c r="I47" s="191"/>
      <c r="J47" s="191"/>
      <c r="K47" s="191"/>
      <c r="L47" s="191"/>
      <c r="M47" s="191"/>
      <c r="N47" s="191"/>
      <c r="O47" s="191"/>
      <c r="P47" s="191"/>
      <c r="Q47" s="191"/>
      <c r="R47" s="198"/>
      <c r="S47" s="191"/>
      <c r="T47" s="191"/>
      <c r="U47" s="191"/>
      <c r="V47" s="216"/>
    </row>
    <row r="48" spans="2:22" ht="13.15" customHeight="1">
      <c r="B48" s="215" t="s">
        <v>202</v>
      </c>
      <c r="C48" s="191"/>
      <c r="D48" s="191"/>
      <c r="E48" s="191"/>
      <c r="F48" s="191"/>
      <c r="G48" s="191"/>
      <c r="H48" s="191"/>
      <c r="I48" s="191"/>
      <c r="J48" s="191"/>
      <c r="K48" s="191"/>
      <c r="L48" s="191"/>
      <c r="M48" s="191"/>
      <c r="N48" s="191"/>
      <c r="O48" s="191"/>
      <c r="P48" s="191"/>
      <c r="Q48" s="191"/>
      <c r="R48" s="198"/>
      <c r="S48" s="191"/>
      <c r="T48" s="191"/>
      <c r="U48" s="191"/>
      <c r="V48" s="216"/>
    </row>
    <row r="49" spans="2:22" ht="13.15" customHeight="1">
      <c r="B49" s="185"/>
      <c r="C49" s="208"/>
      <c r="D49" s="208"/>
      <c r="E49" s="208"/>
      <c r="F49" s="208"/>
      <c r="G49" s="208"/>
      <c r="H49" s="208"/>
      <c r="I49" s="208"/>
      <c r="J49" s="208"/>
      <c r="K49" s="208"/>
      <c r="L49" s="208"/>
      <c r="M49" s="208"/>
      <c r="N49" s="208"/>
      <c r="O49" s="208"/>
      <c r="P49" s="208"/>
      <c r="Q49" s="208"/>
      <c r="R49" s="207"/>
      <c r="S49" s="208"/>
      <c r="T49" s="208"/>
      <c r="U49" s="208"/>
      <c r="V49" s="219"/>
    </row>
    <row r="55" spans="2:22" s="191" customFormat="1" ht="13.15" customHeight="1">
      <c r="D55" s="191" t="s">
        <v>203</v>
      </c>
      <c r="E55" s="232">
        <f>$V$6</f>
        <v>50</v>
      </c>
      <c r="F55" s="232">
        <f t="shared" ref="F55:Q55" si="0">$V$6</f>
        <v>50</v>
      </c>
      <c r="G55" s="232">
        <f t="shared" si="0"/>
        <v>50</v>
      </c>
      <c r="H55" s="232">
        <f t="shared" si="0"/>
        <v>50</v>
      </c>
      <c r="I55" s="232">
        <f t="shared" si="0"/>
        <v>50</v>
      </c>
      <c r="J55" s="232">
        <f t="shared" si="0"/>
        <v>50</v>
      </c>
      <c r="K55" s="232">
        <f t="shared" si="0"/>
        <v>50</v>
      </c>
      <c r="L55" s="232">
        <f t="shared" si="0"/>
        <v>50</v>
      </c>
      <c r="M55" s="232">
        <f t="shared" si="0"/>
        <v>50</v>
      </c>
      <c r="N55" s="232">
        <f t="shared" si="0"/>
        <v>50</v>
      </c>
      <c r="O55" s="232">
        <f t="shared" si="0"/>
        <v>50</v>
      </c>
      <c r="P55" s="232">
        <f t="shared" si="0"/>
        <v>50</v>
      </c>
      <c r="Q55" s="232">
        <f t="shared" si="0"/>
        <v>50</v>
      </c>
    </row>
    <row r="56" spans="2:22" s="191" customFormat="1" ht="13.15" customHeight="1">
      <c r="D56" s="191" t="s">
        <v>207</v>
      </c>
      <c r="E56" s="232">
        <f>-$V$7</f>
        <v>-40</v>
      </c>
      <c r="F56" s="232">
        <f t="shared" ref="F56:Q56" si="1">-$V$7</f>
        <v>-40</v>
      </c>
      <c r="G56" s="232">
        <f t="shared" si="1"/>
        <v>-40</v>
      </c>
      <c r="H56" s="232">
        <f t="shared" si="1"/>
        <v>-40</v>
      </c>
      <c r="I56" s="232">
        <f t="shared" si="1"/>
        <v>-40</v>
      </c>
      <c r="J56" s="232">
        <f t="shared" si="1"/>
        <v>-40</v>
      </c>
      <c r="K56" s="232">
        <f t="shared" si="1"/>
        <v>-40</v>
      </c>
      <c r="L56" s="232">
        <f t="shared" si="1"/>
        <v>-40</v>
      </c>
      <c r="M56" s="232">
        <f t="shared" si="1"/>
        <v>-40</v>
      </c>
      <c r="N56" s="232">
        <f t="shared" si="1"/>
        <v>-40</v>
      </c>
      <c r="O56" s="232">
        <f t="shared" si="1"/>
        <v>-40</v>
      </c>
      <c r="P56" s="232">
        <f t="shared" si="1"/>
        <v>-40</v>
      </c>
      <c r="Q56" s="232">
        <f t="shared" si="1"/>
        <v>-40</v>
      </c>
    </row>
  </sheetData>
  <mergeCells count="7">
    <mergeCell ref="S6:S7"/>
    <mergeCell ref="S8:S11"/>
    <mergeCell ref="B25:B32"/>
    <mergeCell ref="E4:H4"/>
    <mergeCell ref="K4:M4"/>
    <mergeCell ref="P4:R4"/>
    <mergeCell ref="B5:B11"/>
  </mergeCells>
  <phoneticPr fontId="4"/>
  <pageMargins left="0.78740157480314965" right="0.19685039370078741" top="0.59055118110236227" bottom="0.39370078740157483" header="0.31496062992125984" footer="0.31496062992125984"/>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V49"/>
  <sheetViews>
    <sheetView zoomScaleNormal="100" workbookViewId="0"/>
  </sheetViews>
  <sheetFormatPr defaultColWidth="9" defaultRowHeight="13.15" customHeight="1"/>
  <cols>
    <col min="1" max="1" width="1.75" style="174" customWidth="1"/>
    <col min="2" max="3" width="4.875" style="174" customWidth="1"/>
    <col min="4" max="17" width="9.75" style="174" customWidth="1"/>
    <col min="18" max="18" width="14.625" style="174" customWidth="1"/>
    <col min="19" max="19" width="4.875" style="174" customWidth="1"/>
    <col min="20" max="20" width="5.5" style="174" bestFit="1" customWidth="1"/>
    <col min="21" max="21" width="4.875" style="174" customWidth="1"/>
    <col min="22" max="22" width="19.5" style="174" customWidth="1"/>
    <col min="23" max="23" width="1.75" style="174" customWidth="1"/>
    <col min="24" max="16384" width="9" style="174"/>
  </cols>
  <sheetData>
    <row r="2" spans="2:22" ht="13.15" customHeight="1">
      <c r="B2" s="174" t="s">
        <v>192</v>
      </c>
    </row>
    <row r="4" spans="2:22" ht="38.450000000000003" customHeight="1">
      <c r="B4" s="192" t="s">
        <v>155</v>
      </c>
      <c r="C4" s="235"/>
      <c r="D4" s="193"/>
      <c r="E4" s="529"/>
      <c r="F4" s="530"/>
      <c r="G4" s="530"/>
      <c r="H4" s="531"/>
      <c r="I4" s="194" t="s">
        <v>171</v>
      </c>
      <c r="J4" s="197" t="s">
        <v>172</v>
      </c>
      <c r="K4" s="529"/>
      <c r="L4" s="530"/>
      <c r="M4" s="531"/>
      <c r="N4" s="192" t="s">
        <v>173</v>
      </c>
      <c r="O4" s="201"/>
      <c r="P4" s="527"/>
      <c r="Q4" s="537"/>
      <c r="R4" s="528"/>
      <c r="S4" s="192" t="s">
        <v>156</v>
      </c>
      <c r="T4" s="235"/>
      <c r="U4" s="193"/>
      <c r="V4" s="236"/>
    </row>
    <row r="5" spans="2:22" ht="28.9" customHeight="1">
      <c r="B5" s="538" t="s">
        <v>188</v>
      </c>
      <c r="C5" s="222"/>
      <c r="D5" s="201" t="s">
        <v>189</v>
      </c>
      <c r="E5" s="227" t="s">
        <v>184</v>
      </c>
      <c r="F5" s="227" t="s">
        <v>150</v>
      </c>
      <c r="G5" s="175"/>
      <c r="H5" s="227"/>
      <c r="I5" s="227"/>
      <c r="J5" s="227"/>
      <c r="K5" s="227"/>
      <c r="L5" s="227"/>
      <c r="M5" s="227"/>
      <c r="N5" s="227"/>
      <c r="O5" s="227"/>
      <c r="P5" s="227"/>
      <c r="Q5" s="227"/>
      <c r="R5" s="180" t="s">
        <v>190</v>
      </c>
      <c r="S5" s="225"/>
      <c r="T5" s="176" t="s">
        <v>191</v>
      </c>
      <c r="U5" s="201"/>
      <c r="V5" s="237"/>
    </row>
    <row r="6" spans="2:22" ht="28.9" customHeight="1">
      <c r="B6" s="523"/>
      <c r="C6" s="211"/>
      <c r="D6" s="175" t="s">
        <v>180</v>
      </c>
      <c r="E6" s="227"/>
      <c r="F6" s="227"/>
      <c r="G6" s="227"/>
      <c r="H6" s="227"/>
      <c r="I6" s="227"/>
      <c r="J6" s="227"/>
      <c r="K6" s="227"/>
      <c r="L6" s="227"/>
      <c r="M6" s="227"/>
      <c r="N6" s="227"/>
      <c r="O6" s="227"/>
      <c r="P6" s="227"/>
      <c r="Q6" s="227"/>
      <c r="R6" s="238" t="s">
        <v>193</v>
      </c>
      <c r="S6" s="532" t="s">
        <v>195</v>
      </c>
      <c r="T6" s="227" t="s">
        <v>196</v>
      </c>
      <c r="U6" s="239" t="s">
        <v>198</v>
      </c>
      <c r="V6" s="201"/>
    </row>
    <row r="7" spans="2:22" ht="28.9" customHeight="1">
      <c r="B7" s="523"/>
      <c r="C7" s="217"/>
      <c r="D7" s="175" t="s">
        <v>181</v>
      </c>
      <c r="E7" s="227"/>
      <c r="F7" s="227"/>
      <c r="G7" s="227"/>
      <c r="H7" s="227"/>
      <c r="I7" s="227"/>
      <c r="J7" s="227"/>
      <c r="K7" s="227"/>
      <c r="L7" s="227"/>
      <c r="M7" s="227"/>
      <c r="N7" s="227"/>
      <c r="O7" s="227"/>
      <c r="P7" s="227"/>
      <c r="Q7" s="227"/>
      <c r="R7" s="238" t="s">
        <v>194</v>
      </c>
      <c r="S7" s="533"/>
      <c r="T7" s="227" t="s">
        <v>197</v>
      </c>
      <c r="U7" s="239" t="s">
        <v>199</v>
      </c>
      <c r="V7" s="201"/>
    </row>
    <row r="8" spans="2:22" ht="28.9" customHeight="1">
      <c r="B8" s="523"/>
      <c r="C8" s="218"/>
      <c r="D8" s="234" t="s">
        <v>136</v>
      </c>
      <c r="E8" s="227"/>
      <c r="F8" s="227"/>
      <c r="G8" s="227"/>
      <c r="H8" s="227"/>
      <c r="I8" s="227"/>
      <c r="J8" s="227"/>
      <c r="K8" s="227"/>
      <c r="L8" s="227"/>
      <c r="M8" s="227"/>
      <c r="N8" s="227"/>
      <c r="O8" s="227"/>
      <c r="P8" s="227"/>
      <c r="Q8" s="227"/>
      <c r="R8" s="217"/>
      <c r="S8" s="534" t="s">
        <v>201</v>
      </c>
      <c r="T8" s="222"/>
      <c r="U8" s="212"/>
      <c r="V8" s="214"/>
    </row>
    <row r="9" spans="2:22" ht="28.9" customHeight="1">
      <c r="B9" s="523"/>
      <c r="C9" s="211"/>
      <c r="D9" s="175" t="s">
        <v>180</v>
      </c>
      <c r="E9" s="227"/>
      <c r="F9" s="227"/>
      <c r="G9" s="227"/>
      <c r="H9" s="227"/>
      <c r="I9" s="227"/>
      <c r="J9" s="227"/>
      <c r="K9" s="227"/>
      <c r="L9" s="227"/>
      <c r="M9" s="227"/>
      <c r="N9" s="227"/>
      <c r="O9" s="227"/>
      <c r="P9" s="227"/>
      <c r="Q9" s="227"/>
      <c r="R9" s="217"/>
      <c r="S9" s="535"/>
      <c r="T9" s="198"/>
      <c r="U9" s="191"/>
      <c r="V9" s="216"/>
    </row>
    <row r="10" spans="2:22" ht="28.9" customHeight="1">
      <c r="B10" s="523"/>
      <c r="C10" s="217"/>
      <c r="D10" s="175" t="s">
        <v>181</v>
      </c>
      <c r="E10" s="227"/>
      <c r="F10" s="227"/>
      <c r="G10" s="227"/>
      <c r="H10" s="227"/>
      <c r="I10" s="227"/>
      <c r="J10" s="227"/>
      <c r="K10" s="227"/>
      <c r="L10" s="227"/>
      <c r="M10" s="227"/>
      <c r="N10" s="227"/>
      <c r="O10" s="227"/>
      <c r="P10" s="227"/>
      <c r="Q10" s="227"/>
      <c r="R10" s="217"/>
      <c r="S10" s="535"/>
      <c r="T10" s="198"/>
      <c r="U10" s="191"/>
      <c r="V10" s="216"/>
    </row>
    <row r="11" spans="2:22" ht="28.9" customHeight="1">
      <c r="B11" s="523"/>
      <c r="C11" s="217"/>
      <c r="D11" s="245" t="s">
        <v>136</v>
      </c>
      <c r="E11" s="227"/>
      <c r="F11" s="227"/>
      <c r="G11" s="227"/>
      <c r="H11" s="227"/>
      <c r="I11" s="227"/>
      <c r="J11" s="227"/>
      <c r="K11" s="227"/>
      <c r="L11" s="227"/>
      <c r="M11" s="227"/>
      <c r="N11" s="227"/>
      <c r="O11" s="227"/>
      <c r="P11" s="227"/>
      <c r="Q11" s="227"/>
      <c r="R11" s="218"/>
      <c r="S11" s="536"/>
      <c r="T11" s="207"/>
      <c r="U11" s="208"/>
      <c r="V11" s="219"/>
    </row>
    <row r="12" spans="2:22" ht="28.9" customHeight="1">
      <c r="B12" s="240"/>
      <c r="C12" s="223"/>
      <c r="D12" s="201" t="s">
        <v>189</v>
      </c>
      <c r="E12" s="227" t="s">
        <v>184</v>
      </c>
      <c r="F12" s="227" t="s">
        <v>150</v>
      </c>
      <c r="G12" s="175"/>
      <c r="H12" s="227"/>
      <c r="I12" s="227"/>
      <c r="J12" s="227"/>
      <c r="K12" s="227"/>
      <c r="L12" s="227"/>
      <c r="M12" s="227"/>
      <c r="N12" s="227"/>
      <c r="O12" s="227"/>
      <c r="P12" s="227"/>
      <c r="Q12" s="227"/>
      <c r="R12" s="223"/>
      <c r="S12" s="225"/>
      <c r="T12" s="225" t="s">
        <v>200</v>
      </c>
      <c r="U12" s="225"/>
      <c r="V12" s="201"/>
    </row>
    <row r="13" spans="2:22" ht="13.15" customHeight="1">
      <c r="B13" s="217"/>
      <c r="E13" s="212"/>
      <c r="F13" s="212"/>
      <c r="G13" s="212"/>
      <c r="H13" s="212"/>
      <c r="I13" s="212"/>
      <c r="J13" s="212"/>
      <c r="K13" s="212"/>
      <c r="L13" s="212"/>
      <c r="M13" s="212"/>
      <c r="N13" s="212"/>
      <c r="O13" s="212"/>
      <c r="P13" s="212"/>
      <c r="Q13" s="214"/>
      <c r="R13" s="222"/>
      <c r="S13" s="212"/>
      <c r="T13" s="212"/>
      <c r="U13" s="212"/>
      <c r="V13" s="214"/>
    </row>
    <row r="14" spans="2:22" ht="13.15" customHeight="1">
      <c r="B14" s="217"/>
      <c r="C14" s="174" t="s">
        <v>203</v>
      </c>
      <c r="E14" s="191"/>
      <c r="F14" s="191"/>
      <c r="G14" s="191"/>
      <c r="H14" s="191"/>
      <c r="I14" s="191"/>
      <c r="J14" s="191"/>
      <c r="K14" s="191"/>
      <c r="L14" s="191"/>
      <c r="M14" s="191"/>
      <c r="N14" s="191"/>
      <c r="O14" s="191"/>
      <c r="P14" s="191"/>
      <c r="Q14" s="216"/>
      <c r="R14" s="198"/>
      <c r="S14" s="191"/>
      <c r="T14" s="191"/>
      <c r="U14" s="191"/>
      <c r="V14" s="216"/>
    </row>
    <row r="15" spans="2:22" ht="13.15" customHeight="1">
      <c r="B15" s="217"/>
      <c r="C15" s="174" t="s">
        <v>205</v>
      </c>
      <c r="E15" s="191"/>
      <c r="F15" s="191"/>
      <c r="G15" s="191"/>
      <c r="H15" s="191"/>
      <c r="I15" s="191"/>
      <c r="J15" s="191"/>
      <c r="K15" s="191"/>
      <c r="L15" s="191"/>
      <c r="M15" s="191"/>
      <c r="N15" s="191"/>
      <c r="O15" s="191"/>
      <c r="P15" s="191"/>
      <c r="Q15" s="216"/>
      <c r="R15" s="198"/>
      <c r="S15" s="191"/>
      <c r="T15" s="191"/>
      <c r="U15" s="191"/>
      <c r="V15" s="216"/>
    </row>
    <row r="16" spans="2:22" ht="13.15" customHeight="1">
      <c r="B16" s="217"/>
      <c r="E16" s="191"/>
      <c r="F16" s="191"/>
      <c r="G16" s="191"/>
      <c r="H16" s="191"/>
      <c r="I16" s="191"/>
      <c r="J16" s="191"/>
      <c r="K16" s="191"/>
      <c r="L16" s="191"/>
      <c r="M16" s="191"/>
      <c r="N16" s="191"/>
      <c r="O16" s="191"/>
      <c r="P16" s="191"/>
      <c r="Q16" s="216"/>
      <c r="R16" s="198"/>
      <c r="S16" s="191"/>
      <c r="T16" s="191"/>
      <c r="U16" s="191"/>
      <c r="V16" s="216"/>
    </row>
    <row r="17" spans="2:22" ht="13.15" customHeight="1">
      <c r="B17" s="217"/>
      <c r="E17" s="191"/>
      <c r="F17" s="191"/>
      <c r="G17" s="191"/>
      <c r="H17" s="191"/>
      <c r="I17" s="191"/>
      <c r="J17" s="191"/>
      <c r="K17" s="191"/>
      <c r="L17" s="191"/>
      <c r="M17" s="191"/>
      <c r="N17" s="191"/>
      <c r="O17" s="191"/>
      <c r="P17" s="191"/>
      <c r="Q17" s="216"/>
      <c r="R17" s="198"/>
      <c r="S17" s="191"/>
      <c r="T17" s="191"/>
      <c r="U17" s="191"/>
      <c r="V17" s="216"/>
    </row>
    <row r="18" spans="2:22" ht="13.15" customHeight="1">
      <c r="B18" s="217"/>
      <c r="E18" s="191"/>
      <c r="F18" s="191"/>
      <c r="G18" s="191"/>
      <c r="H18" s="191"/>
      <c r="I18" s="191"/>
      <c r="J18" s="191"/>
      <c r="K18" s="191"/>
      <c r="L18" s="191"/>
      <c r="M18" s="191"/>
      <c r="N18" s="191"/>
      <c r="O18" s="191"/>
      <c r="P18" s="191"/>
      <c r="Q18" s="216"/>
      <c r="R18" s="198"/>
      <c r="S18" s="191"/>
      <c r="T18" s="191"/>
      <c r="U18" s="191"/>
      <c r="V18" s="216"/>
    </row>
    <row r="19" spans="2:22" ht="13.15" customHeight="1">
      <c r="B19" s="217"/>
      <c r="E19" s="191"/>
      <c r="F19" s="191"/>
      <c r="G19" s="191"/>
      <c r="H19" s="191"/>
      <c r="I19" s="191"/>
      <c r="J19" s="191"/>
      <c r="K19" s="191"/>
      <c r="L19" s="191"/>
      <c r="M19" s="191"/>
      <c r="N19" s="191"/>
      <c r="O19" s="191"/>
      <c r="P19" s="191"/>
      <c r="Q19" s="216"/>
      <c r="R19" s="198"/>
      <c r="S19" s="191"/>
      <c r="T19" s="191"/>
      <c r="U19" s="191"/>
      <c r="V19" s="216"/>
    </row>
    <row r="20" spans="2:22" ht="13.15" customHeight="1">
      <c r="B20" s="217"/>
      <c r="E20" s="191"/>
      <c r="F20" s="191"/>
      <c r="G20" s="191"/>
      <c r="H20" s="191"/>
      <c r="I20" s="191"/>
      <c r="J20" s="191"/>
      <c r="K20" s="191"/>
      <c r="L20" s="191"/>
      <c r="M20" s="191"/>
      <c r="N20" s="191"/>
      <c r="O20" s="191"/>
      <c r="P20" s="191"/>
      <c r="Q20" s="216"/>
      <c r="R20" s="198"/>
      <c r="S20" s="191"/>
      <c r="T20" s="191"/>
      <c r="U20" s="191"/>
      <c r="V20" s="216"/>
    </row>
    <row r="21" spans="2:22" ht="13.15" customHeight="1">
      <c r="B21" s="217"/>
      <c r="E21" s="191"/>
      <c r="F21" s="191"/>
      <c r="G21" s="191"/>
      <c r="H21" s="191"/>
      <c r="I21" s="191"/>
      <c r="J21" s="191"/>
      <c r="K21" s="191"/>
      <c r="L21" s="191"/>
      <c r="M21" s="191"/>
      <c r="N21" s="191"/>
      <c r="O21" s="191"/>
      <c r="P21" s="191"/>
      <c r="Q21" s="216"/>
      <c r="R21" s="198"/>
      <c r="S21" s="191"/>
      <c r="T21" s="191"/>
      <c r="U21" s="191"/>
      <c r="V21" s="216"/>
    </row>
    <row r="22" spans="2:22" ht="13.15" customHeight="1">
      <c r="B22" s="217"/>
      <c r="E22" s="191"/>
      <c r="F22" s="191"/>
      <c r="G22" s="191"/>
      <c r="H22" s="191"/>
      <c r="I22" s="191"/>
      <c r="J22" s="191"/>
      <c r="K22" s="191"/>
      <c r="L22" s="191"/>
      <c r="M22" s="191"/>
      <c r="N22" s="191"/>
      <c r="O22" s="191"/>
      <c r="P22" s="191"/>
      <c r="Q22" s="216"/>
      <c r="R22" s="198"/>
      <c r="S22" s="191"/>
      <c r="T22" s="191"/>
      <c r="U22" s="191"/>
      <c r="V22" s="216"/>
    </row>
    <row r="23" spans="2:22" ht="13.15" customHeight="1">
      <c r="B23" s="217"/>
      <c r="E23" s="191"/>
      <c r="F23" s="191"/>
      <c r="G23" s="191"/>
      <c r="H23" s="191"/>
      <c r="I23" s="191"/>
      <c r="J23" s="191"/>
      <c r="K23" s="191"/>
      <c r="L23" s="191"/>
      <c r="M23" s="191"/>
      <c r="N23" s="191"/>
      <c r="O23" s="191"/>
      <c r="P23" s="191"/>
      <c r="Q23" s="216"/>
      <c r="R23" s="198"/>
      <c r="S23" s="191"/>
      <c r="T23" s="191"/>
      <c r="U23" s="191"/>
      <c r="V23" s="216"/>
    </row>
    <row r="24" spans="2:22" ht="13.15" customHeight="1">
      <c r="B24" s="217"/>
      <c r="E24" s="191"/>
      <c r="F24" s="191"/>
      <c r="G24" s="191"/>
      <c r="H24" s="191"/>
      <c r="I24" s="191"/>
      <c r="J24" s="191"/>
      <c r="K24" s="191"/>
      <c r="L24" s="191"/>
      <c r="M24" s="191"/>
      <c r="N24" s="191"/>
      <c r="O24" s="191"/>
      <c r="P24" s="191"/>
      <c r="Q24" s="216"/>
      <c r="R24" s="198"/>
      <c r="S24" s="191"/>
      <c r="T24" s="191"/>
      <c r="U24" s="191"/>
      <c r="V24" s="216"/>
    </row>
    <row r="25" spans="2:22" ht="13.15" customHeight="1">
      <c r="B25" s="523" t="s">
        <v>219</v>
      </c>
      <c r="E25" s="191"/>
      <c r="F25" s="191"/>
      <c r="G25" s="191"/>
      <c r="H25" s="191"/>
      <c r="I25" s="191"/>
      <c r="J25" s="191"/>
      <c r="K25" s="191"/>
      <c r="L25" s="191"/>
      <c r="M25" s="191"/>
      <c r="N25" s="191"/>
      <c r="O25" s="191"/>
      <c r="P25" s="191"/>
      <c r="Q25" s="216"/>
      <c r="R25" s="198"/>
      <c r="S25" s="191"/>
      <c r="T25" s="191"/>
      <c r="U25" s="191"/>
      <c r="V25" s="216"/>
    </row>
    <row r="26" spans="2:22" ht="13.15" customHeight="1">
      <c r="B26" s="523"/>
      <c r="E26" s="191"/>
      <c r="F26" s="191"/>
      <c r="G26" s="191"/>
      <c r="H26" s="191"/>
      <c r="I26" s="191"/>
      <c r="J26" s="191"/>
      <c r="K26" s="191"/>
      <c r="L26" s="191"/>
      <c r="M26" s="191"/>
      <c r="N26" s="191"/>
      <c r="O26" s="191"/>
      <c r="P26" s="191"/>
      <c r="Q26" s="216"/>
      <c r="R26" s="198"/>
      <c r="S26" s="191"/>
      <c r="T26" s="191"/>
      <c r="U26" s="191"/>
      <c r="V26" s="216"/>
    </row>
    <row r="27" spans="2:22" ht="13.15" customHeight="1">
      <c r="B27" s="523"/>
      <c r="E27" s="191"/>
      <c r="F27" s="191"/>
      <c r="G27" s="191"/>
      <c r="H27" s="191"/>
      <c r="I27" s="191"/>
      <c r="J27" s="191"/>
      <c r="K27" s="191"/>
      <c r="L27" s="191"/>
      <c r="M27" s="191"/>
      <c r="N27" s="191"/>
      <c r="O27" s="191"/>
      <c r="P27" s="191"/>
      <c r="Q27" s="216"/>
      <c r="R27" s="198"/>
      <c r="S27" s="191"/>
      <c r="T27" s="191"/>
      <c r="U27" s="191"/>
      <c r="V27" s="216"/>
    </row>
    <row r="28" spans="2:22" ht="13.15" customHeight="1">
      <c r="B28" s="523"/>
      <c r="C28" s="174" t="s">
        <v>206</v>
      </c>
      <c r="E28" s="208"/>
      <c r="F28" s="208"/>
      <c r="G28" s="208"/>
      <c r="H28" s="208"/>
      <c r="I28" s="208"/>
      <c r="J28" s="208"/>
      <c r="K28" s="208"/>
      <c r="L28" s="208"/>
      <c r="M28" s="208"/>
      <c r="N28" s="208"/>
      <c r="O28" s="208"/>
      <c r="P28" s="208"/>
      <c r="Q28" s="219"/>
      <c r="R28" s="198"/>
      <c r="S28" s="191"/>
      <c r="T28" s="191"/>
      <c r="U28" s="191"/>
      <c r="V28" s="216"/>
    </row>
    <row r="29" spans="2:22" ht="13.15" customHeight="1">
      <c r="B29" s="523"/>
      <c r="C29" s="174" t="s">
        <v>204</v>
      </c>
      <c r="E29" s="191"/>
      <c r="F29" s="191"/>
      <c r="G29" s="191"/>
      <c r="H29" s="191"/>
      <c r="I29" s="191"/>
      <c r="J29" s="191"/>
      <c r="K29" s="191"/>
      <c r="L29" s="191"/>
      <c r="M29" s="191"/>
      <c r="N29" s="191"/>
      <c r="O29" s="191"/>
      <c r="P29" s="191"/>
      <c r="Q29" s="216"/>
      <c r="R29" s="198"/>
      <c r="S29" s="191"/>
      <c r="T29" s="191"/>
      <c r="U29" s="191"/>
      <c r="V29" s="216"/>
    </row>
    <row r="30" spans="2:22" ht="13.15" customHeight="1">
      <c r="B30" s="523"/>
      <c r="E30" s="191"/>
      <c r="F30" s="191"/>
      <c r="G30" s="191"/>
      <c r="H30" s="191"/>
      <c r="I30" s="191"/>
      <c r="J30" s="191"/>
      <c r="K30" s="191"/>
      <c r="L30" s="191"/>
      <c r="M30" s="191"/>
      <c r="N30" s="191"/>
      <c r="O30" s="191"/>
      <c r="P30" s="191"/>
      <c r="Q30" s="216"/>
      <c r="R30" s="198"/>
      <c r="S30" s="191"/>
      <c r="T30" s="191"/>
      <c r="U30" s="191"/>
      <c r="V30" s="216"/>
    </row>
    <row r="31" spans="2:22" ht="13.15" customHeight="1">
      <c r="B31" s="523"/>
      <c r="E31" s="191"/>
      <c r="F31" s="191"/>
      <c r="G31" s="191"/>
      <c r="H31" s="191"/>
      <c r="I31" s="191"/>
      <c r="J31" s="191"/>
      <c r="K31" s="191"/>
      <c r="L31" s="191"/>
      <c r="M31" s="191"/>
      <c r="N31" s="191"/>
      <c r="O31" s="191"/>
      <c r="P31" s="191"/>
      <c r="Q31" s="216"/>
      <c r="R31" s="198"/>
      <c r="S31" s="191"/>
      <c r="T31" s="191"/>
      <c r="U31" s="191"/>
      <c r="V31" s="216"/>
    </row>
    <row r="32" spans="2:22" ht="13.15" customHeight="1">
      <c r="B32" s="523"/>
      <c r="E32" s="191"/>
      <c r="F32" s="191"/>
      <c r="G32" s="191"/>
      <c r="H32" s="191"/>
      <c r="I32" s="191"/>
      <c r="J32" s="191"/>
      <c r="K32" s="191"/>
      <c r="L32" s="191"/>
      <c r="M32" s="191"/>
      <c r="N32" s="191"/>
      <c r="O32" s="191"/>
      <c r="P32" s="191"/>
      <c r="Q32" s="216"/>
      <c r="R32" s="198"/>
      <c r="S32" s="191"/>
      <c r="T32" s="191"/>
      <c r="U32" s="191"/>
      <c r="V32" s="216"/>
    </row>
    <row r="33" spans="2:22" ht="13.15" customHeight="1">
      <c r="B33" s="217"/>
      <c r="E33" s="191"/>
      <c r="F33" s="191"/>
      <c r="G33" s="191"/>
      <c r="H33" s="191"/>
      <c r="I33" s="191"/>
      <c r="J33" s="191"/>
      <c r="K33" s="191"/>
      <c r="L33" s="191"/>
      <c r="M33" s="191"/>
      <c r="N33" s="191"/>
      <c r="O33" s="191"/>
      <c r="P33" s="191"/>
      <c r="Q33" s="216"/>
      <c r="R33" s="198"/>
      <c r="S33" s="191"/>
      <c r="T33" s="191"/>
      <c r="U33" s="191"/>
      <c r="V33" s="216"/>
    </row>
    <row r="34" spans="2:22" ht="13.15" customHeight="1">
      <c r="B34" s="217"/>
      <c r="E34" s="191"/>
      <c r="F34" s="191"/>
      <c r="G34" s="191"/>
      <c r="H34" s="191"/>
      <c r="I34" s="191"/>
      <c r="J34" s="191"/>
      <c r="K34" s="191"/>
      <c r="L34" s="191"/>
      <c r="M34" s="191"/>
      <c r="N34" s="191"/>
      <c r="O34" s="191"/>
      <c r="P34" s="191"/>
      <c r="Q34" s="216"/>
      <c r="R34" s="198"/>
      <c r="S34" s="191"/>
      <c r="T34" s="191"/>
      <c r="U34" s="191"/>
      <c r="V34" s="216"/>
    </row>
    <row r="35" spans="2:22" ht="13.15" customHeight="1">
      <c r="B35" s="217"/>
      <c r="E35" s="191"/>
      <c r="F35" s="191"/>
      <c r="G35" s="191"/>
      <c r="H35" s="191"/>
      <c r="I35" s="191"/>
      <c r="J35" s="191"/>
      <c r="K35" s="191"/>
      <c r="L35" s="191"/>
      <c r="M35" s="191"/>
      <c r="N35" s="191"/>
      <c r="O35" s="191"/>
      <c r="P35" s="191"/>
      <c r="Q35" s="216"/>
      <c r="R35" s="198"/>
      <c r="S35" s="191"/>
      <c r="T35" s="191"/>
      <c r="U35" s="191"/>
      <c r="V35" s="216"/>
    </row>
    <row r="36" spans="2:22" ht="13.15" customHeight="1">
      <c r="B36" s="217"/>
      <c r="E36" s="191"/>
      <c r="F36" s="191"/>
      <c r="G36" s="191"/>
      <c r="H36" s="191"/>
      <c r="I36" s="191"/>
      <c r="J36" s="191"/>
      <c r="K36" s="191"/>
      <c r="L36" s="191"/>
      <c r="M36" s="191"/>
      <c r="N36" s="191"/>
      <c r="O36" s="191"/>
      <c r="P36" s="191"/>
      <c r="Q36" s="216"/>
      <c r="R36" s="198"/>
      <c r="S36" s="191"/>
      <c r="T36" s="191"/>
      <c r="U36" s="191"/>
      <c r="V36" s="216"/>
    </row>
    <row r="37" spans="2:22" ht="13.15" customHeight="1">
      <c r="B37" s="217"/>
      <c r="E37" s="191"/>
      <c r="F37" s="191"/>
      <c r="G37" s="191"/>
      <c r="H37" s="191"/>
      <c r="I37" s="191"/>
      <c r="J37" s="191"/>
      <c r="K37" s="191"/>
      <c r="L37" s="191"/>
      <c r="M37" s="191"/>
      <c r="N37" s="191"/>
      <c r="O37" s="191"/>
      <c r="P37" s="191"/>
      <c r="Q37" s="216"/>
      <c r="R37" s="198"/>
      <c r="S37" s="191"/>
      <c r="T37" s="191"/>
      <c r="U37" s="191"/>
      <c r="V37" s="216"/>
    </row>
    <row r="38" spans="2:22" ht="13.15" customHeight="1">
      <c r="B38" s="217"/>
      <c r="E38" s="191"/>
      <c r="F38" s="191"/>
      <c r="G38" s="191"/>
      <c r="H38" s="191"/>
      <c r="I38" s="191"/>
      <c r="J38" s="191"/>
      <c r="K38" s="191"/>
      <c r="L38" s="191"/>
      <c r="M38" s="191"/>
      <c r="N38" s="191"/>
      <c r="O38" s="191"/>
      <c r="P38" s="191"/>
      <c r="Q38" s="216"/>
      <c r="R38" s="198"/>
      <c r="S38" s="191"/>
      <c r="T38" s="191"/>
      <c r="U38" s="191"/>
      <c r="V38" s="216"/>
    </row>
    <row r="39" spans="2:22" ht="13.15" customHeight="1">
      <c r="B39" s="217"/>
      <c r="E39" s="191"/>
      <c r="F39" s="191"/>
      <c r="G39" s="191"/>
      <c r="H39" s="191"/>
      <c r="I39" s="191"/>
      <c r="J39" s="191"/>
      <c r="K39" s="191"/>
      <c r="L39" s="191"/>
      <c r="M39" s="191"/>
      <c r="N39" s="191"/>
      <c r="O39" s="191"/>
      <c r="P39" s="191"/>
      <c r="Q39" s="216"/>
      <c r="R39" s="198"/>
      <c r="S39" s="191"/>
      <c r="T39" s="191"/>
      <c r="U39" s="191"/>
      <c r="V39" s="216"/>
    </row>
    <row r="40" spans="2:22" ht="13.15" customHeight="1">
      <c r="B40" s="217"/>
      <c r="E40" s="191"/>
      <c r="F40" s="191"/>
      <c r="G40" s="191"/>
      <c r="H40" s="191"/>
      <c r="I40" s="191"/>
      <c r="J40" s="191"/>
      <c r="K40" s="191"/>
      <c r="L40" s="191"/>
      <c r="M40" s="191"/>
      <c r="N40" s="191"/>
      <c r="O40" s="191"/>
      <c r="P40" s="191"/>
      <c r="Q40" s="216"/>
      <c r="R40" s="198"/>
      <c r="S40" s="191"/>
      <c r="T40" s="191"/>
      <c r="U40" s="191"/>
      <c r="V40" s="216"/>
    </row>
    <row r="41" spans="2:22" ht="13.15" customHeight="1">
      <c r="B41" s="217"/>
      <c r="E41" s="191"/>
      <c r="F41" s="191"/>
      <c r="G41" s="191"/>
      <c r="H41" s="191"/>
      <c r="I41" s="191"/>
      <c r="J41" s="191"/>
      <c r="K41" s="191"/>
      <c r="L41" s="191"/>
      <c r="M41" s="191"/>
      <c r="N41" s="191"/>
      <c r="O41" s="191"/>
      <c r="P41" s="191"/>
      <c r="Q41" s="216"/>
      <c r="R41" s="198"/>
      <c r="S41" s="191"/>
      <c r="T41" s="191"/>
      <c r="U41" s="191"/>
      <c r="V41" s="216"/>
    </row>
    <row r="42" spans="2:22" ht="13.15" customHeight="1">
      <c r="B42" s="217"/>
      <c r="C42" s="174" t="s">
        <v>207</v>
      </c>
      <c r="E42" s="191"/>
      <c r="F42" s="191"/>
      <c r="G42" s="191"/>
      <c r="H42" s="191"/>
      <c r="I42" s="191"/>
      <c r="J42" s="191"/>
      <c r="K42" s="191"/>
      <c r="L42" s="191"/>
      <c r="M42" s="191"/>
      <c r="N42" s="191"/>
      <c r="O42" s="191"/>
      <c r="P42" s="191"/>
      <c r="Q42" s="216"/>
      <c r="R42" s="198"/>
      <c r="S42" s="191"/>
      <c r="T42" s="191"/>
      <c r="U42" s="191"/>
      <c r="V42" s="216"/>
    </row>
    <row r="43" spans="2:22" ht="13.15" customHeight="1">
      <c r="B43" s="217"/>
      <c r="C43" s="174" t="s">
        <v>204</v>
      </c>
      <c r="E43" s="191"/>
      <c r="F43" s="191"/>
      <c r="G43" s="191"/>
      <c r="H43" s="191"/>
      <c r="I43" s="191"/>
      <c r="J43" s="191"/>
      <c r="K43" s="191"/>
      <c r="L43" s="191"/>
      <c r="M43" s="191"/>
      <c r="N43" s="191"/>
      <c r="O43" s="191"/>
      <c r="P43" s="191"/>
      <c r="Q43" s="216"/>
      <c r="R43" s="198"/>
      <c r="S43" s="191"/>
      <c r="T43" s="191"/>
      <c r="U43" s="191"/>
      <c r="V43" s="216"/>
    </row>
    <row r="44" spans="2:22" ht="13.15" customHeight="1">
      <c r="B44" s="217"/>
      <c r="E44" s="208"/>
      <c r="F44" s="208"/>
      <c r="G44" s="208"/>
      <c r="H44" s="208"/>
      <c r="I44" s="208"/>
      <c r="J44" s="208"/>
      <c r="K44" s="208"/>
      <c r="L44" s="208"/>
      <c r="M44" s="208"/>
      <c r="N44" s="208"/>
      <c r="O44" s="208"/>
      <c r="P44" s="208"/>
      <c r="Q44" s="219"/>
      <c r="R44" s="198"/>
      <c r="S44" s="191"/>
      <c r="T44" s="191"/>
      <c r="U44" s="191"/>
      <c r="V44" s="216"/>
    </row>
    <row r="45" spans="2:22" ht="13.15" customHeight="1">
      <c r="B45" s="180"/>
      <c r="C45" s="212"/>
      <c r="D45" s="212"/>
      <c r="E45" s="212"/>
      <c r="F45" s="212"/>
      <c r="G45" s="212"/>
      <c r="H45" s="212"/>
      <c r="I45" s="212"/>
      <c r="J45" s="212"/>
      <c r="K45" s="212"/>
      <c r="L45" s="212"/>
      <c r="M45" s="212"/>
      <c r="N45" s="212"/>
      <c r="O45" s="212"/>
      <c r="P45" s="212"/>
      <c r="Q45" s="212"/>
      <c r="R45" s="198"/>
      <c r="S45" s="191"/>
      <c r="T45" s="191"/>
      <c r="U45" s="191"/>
      <c r="V45" s="216"/>
    </row>
    <row r="46" spans="2:22" ht="13.15" customHeight="1">
      <c r="B46" s="215" t="s">
        <v>34</v>
      </c>
      <c r="C46" s="191"/>
      <c r="D46" s="191"/>
      <c r="E46" s="191"/>
      <c r="F46" s="191"/>
      <c r="G46" s="191"/>
      <c r="H46" s="191"/>
      <c r="I46" s="191"/>
      <c r="J46" s="191"/>
      <c r="K46" s="191"/>
      <c r="L46" s="191"/>
      <c r="M46" s="191"/>
      <c r="N46" s="191"/>
      <c r="O46" s="191"/>
      <c r="P46" s="191"/>
      <c r="Q46" s="191"/>
      <c r="R46" s="198"/>
      <c r="S46" s="191"/>
      <c r="T46" s="191"/>
      <c r="U46" s="191"/>
      <c r="V46" s="216"/>
    </row>
    <row r="47" spans="2:22" ht="13.15" customHeight="1">
      <c r="B47" s="215"/>
      <c r="C47" s="191"/>
      <c r="D47" s="191"/>
      <c r="E47" s="191"/>
      <c r="F47" s="191"/>
      <c r="G47" s="191"/>
      <c r="H47" s="191"/>
      <c r="I47" s="191"/>
      <c r="J47" s="191"/>
      <c r="K47" s="191"/>
      <c r="L47" s="191"/>
      <c r="M47" s="191"/>
      <c r="N47" s="191"/>
      <c r="O47" s="191"/>
      <c r="P47" s="191"/>
      <c r="Q47" s="191"/>
      <c r="R47" s="198"/>
      <c r="S47" s="191"/>
      <c r="T47" s="191"/>
      <c r="U47" s="191"/>
      <c r="V47" s="216"/>
    </row>
    <row r="48" spans="2:22" ht="13.15" customHeight="1">
      <c r="B48" s="215" t="s">
        <v>202</v>
      </c>
      <c r="C48" s="191"/>
      <c r="D48" s="191"/>
      <c r="E48" s="191"/>
      <c r="F48" s="191"/>
      <c r="G48" s="191"/>
      <c r="H48" s="191"/>
      <c r="I48" s="191"/>
      <c r="J48" s="191"/>
      <c r="K48" s="191"/>
      <c r="L48" s="191"/>
      <c r="M48" s="191"/>
      <c r="N48" s="191"/>
      <c r="O48" s="191"/>
      <c r="P48" s="191"/>
      <c r="Q48" s="191"/>
      <c r="R48" s="198"/>
      <c r="S48" s="191"/>
      <c r="T48" s="191"/>
      <c r="U48" s="191"/>
      <c r="V48" s="216"/>
    </row>
    <row r="49" spans="2:22" ht="13.15" customHeight="1">
      <c r="B49" s="185"/>
      <c r="C49" s="208"/>
      <c r="D49" s="208"/>
      <c r="E49" s="208"/>
      <c r="F49" s="208"/>
      <c r="G49" s="208"/>
      <c r="H49" s="208"/>
      <c r="I49" s="208"/>
      <c r="J49" s="208"/>
      <c r="K49" s="208"/>
      <c r="L49" s="208"/>
      <c r="M49" s="208"/>
      <c r="N49" s="208"/>
      <c r="O49" s="208"/>
      <c r="P49" s="208"/>
      <c r="Q49" s="208"/>
      <c r="R49" s="207"/>
      <c r="S49" s="208"/>
      <c r="T49" s="208"/>
      <c r="U49" s="208"/>
      <c r="V49" s="219"/>
    </row>
  </sheetData>
  <mergeCells count="7">
    <mergeCell ref="B25:B32"/>
    <mergeCell ref="E4:H4"/>
    <mergeCell ref="B5:B11"/>
    <mergeCell ref="S6:S7"/>
    <mergeCell ref="S8:S11"/>
    <mergeCell ref="P4:R4"/>
    <mergeCell ref="K4:M4"/>
  </mergeCells>
  <phoneticPr fontId="4"/>
  <pageMargins left="0.78740157480314965" right="0.19685039370078741" top="0.59055118110236227" bottom="0.3937007874015748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0"/>
  <sheetViews>
    <sheetView zoomScaleNormal="100" zoomScaleSheetLayoutView="100" workbookViewId="0"/>
  </sheetViews>
  <sheetFormatPr defaultColWidth="9" defaultRowHeight="27.2" customHeight="1"/>
  <cols>
    <col min="1" max="1" width="1.75" style="65" customWidth="1"/>
    <col min="2" max="2" width="5.625" style="65" customWidth="1"/>
    <col min="3" max="3" width="9.5" style="65" bestFit="1" customWidth="1"/>
    <col min="4" max="4" width="2.5" style="65" customWidth="1"/>
    <col min="5" max="5" width="32.5" style="65" customWidth="1"/>
    <col min="6" max="6" width="34.5" style="65" customWidth="1"/>
    <col min="7" max="7" width="5.625" style="65" customWidth="1"/>
    <col min="8" max="8" width="1.75" style="65" customWidth="1"/>
    <col min="9" max="16384" width="9" style="65"/>
  </cols>
  <sheetData>
    <row r="1" spans="1:7" ht="27.2" customHeight="1">
      <c r="F1" s="88" t="s">
        <v>29</v>
      </c>
    </row>
    <row r="4" spans="1:7" ht="36" customHeight="1">
      <c r="E4" s="246" t="s">
        <v>438</v>
      </c>
    </row>
    <row r="6" spans="1:7" ht="41.25" customHeight="1">
      <c r="C6" s="88" t="s">
        <v>226</v>
      </c>
      <c r="D6" s="247"/>
      <c r="E6" s="540" t="str">
        <f>入力表!B5</f>
        <v>富山2号線道路改良工事</v>
      </c>
      <c r="F6" s="540"/>
    </row>
    <row r="7" spans="1:7" s="161" customFormat="1" ht="13.5" customHeight="1">
      <c r="A7" s="65"/>
      <c r="C7" s="65"/>
      <c r="D7" s="65"/>
      <c r="E7" s="65"/>
      <c r="F7" s="65"/>
      <c r="G7" s="65"/>
    </row>
    <row r="9" spans="1:7" ht="27.2" customHeight="1">
      <c r="E9" s="72"/>
    </row>
    <row r="10" spans="1:7" ht="27.2" customHeight="1">
      <c r="E10" s="72"/>
    </row>
    <row r="11" spans="1:7" ht="27.2" customHeight="1">
      <c r="E11" s="72"/>
    </row>
    <row r="12" spans="1:7" ht="27.2" customHeight="1">
      <c r="E12" s="72"/>
    </row>
    <row r="13" spans="1:7" ht="27.2" customHeight="1">
      <c r="E13" s="72"/>
    </row>
    <row r="18" spans="5:6" ht="28.5" customHeight="1">
      <c r="E18" s="91" t="s">
        <v>30</v>
      </c>
      <c r="F18" s="68" t="str">
        <f>入力表!B14</f>
        <v>富山市新桜町0番00号</v>
      </c>
    </row>
    <row r="19" spans="5:6" ht="42" customHeight="1">
      <c r="E19" s="91" t="s">
        <v>31</v>
      </c>
      <c r="F19" s="68" t="str">
        <f>入力表!B15</f>
        <v>○○建設・△△興業富山2号線道路改良工事共同企業体</v>
      </c>
    </row>
    <row r="20" spans="5:6" ht="28.5" customHeight="1">
      <c r="F20" s="248" t="str">
        <f>入力表!B17</f>
        <v>代表者　○○建設株式会社
代表取締役　大山　銀次</v>
      </c>
    </row>
  </sheetData>
  <mergeCells count="1">
    <mergeCell ref="E6:F6"/>
  </mergeCells>
  <phoneticPr fontId="4"/>
  <pageMargins left="0.78740157480314965" right="0.19685039370078741" top="0.59055118110236227" bottom="0.3937007874015748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C1:K37"/>
  <sheetViews>
    <sheetView zoomScaleNormal="100" workbookViewId="0"/>
  </sheetViews>
  <sheetFormatPr defaultColWidth="9" defaultRowHeight="21" customHeight="1"/>
  <cols>
    <col min="1" max="1" width="1.75" style="65" customWidth="1"/>
    <col min="2" max="2" width="4.5" style="65" customWidth="1"/>
    <col min="3" max="3" width="11.625" style="65" customWidth="1"/>
    <col min="4" max="4" width="23.375" style="65" customWidth="1"/>
    <col min="5" max="6" width="11.625" style="65" customWidth="1"/>
    <col min="7" max="7" width="23.375" style="65" customWidth="1"/>
    <col min="8" max="8" width="4.5" style="65" customWidth="1"/>
    <col min="9" max="9" width="1.75" style="65" customWidth="1"/>
    <col min="10" max="16384" width="9" style="65"/>
  </cols>
  <sheetData>
    <row r="1" spans="3:11" ht="21" customHeight="1">
      <c r="J1" s="453" t="s">
        <v>651</v>
      </c>
      <c r="K1" s="67"/>
    </row>
    <row r="2" spans="3:11" ht="21" customHeight="1">
      <c r="J2" s="453" t="s">
        <v>652</v>
      </c>
      <c r="K2" s="453"/>
    </row>
    <row r="6" spans="3:11" ht="21" customHeight="1">
      <c r="G6" s="88" t="s">
        <v>29</v>
      </c>
    </row>
    <row r="8" spans="3:11" ht="21" customHeight="1">
      <c r="E8" s="249" t="s">
        <v>212</v>
      </c>
      <c r="F8" s="250">
        <v>4</v>
      </c>
      <c r="G8" s="251" t="s">
        <v>213</v>
      </c>
    </row>
    <row r="10" spans="3:11" ht="21" customHeight="1">
      <c r="C10" s="90" t="s">
        <v>126</v>
      </c>
    </row>
    <row r="11" spans="3:11" ht="13.15" customHeight="1"/>
    <row r="12" spans="3:11" ht="42" customHeight="1">
      <c r="E12" s="91" t="s">
        <v>99</v>
      </c>
      <c r="F12" s="481" t="str">
        <f>入力表!B15</f>
        <v>○○建設・△△興業富山2号線道路改良工事共同企業体</v>
      </c>
      <c r="G12" s="481"/>
    </row>
    <row r="13" spans="3:11" ht="13.5" customHeight="1">
      <c r="E13" s="88" t="s">
        <v>101</v>
      </c>
      <c r="F13" s="65" t="str">
        <f>入力表!B18</f>
        <v>婦中　和馬</v>
      </c>
    </row>
    <row r="14" spans="3:11" ht="13.5" customHeight="1"/>
    <row r="15" spans="3:11" ht="21" customHeight="1">
      <c r="C15" s="71" t="s">
        <v>209</v>
      </c>
      <c r="D15" s="252" t="str">
        <f>入力表!B5</f>
        <v>富山2号線道路改良工事</v>
      </c>
      <c r="E15" s="72"/>
      <c r="F15" s="72"/>
      <c r="G15" s="73"/>
    </row>
    <row r="16" spans="3:11" ht="21" customHeight="1">
      <c r="C16" s="71" t="s">
        <v>210</v>
      </c>
      <c r="D16" s="252" t="str">
        <f>入力表!B9</f>
        <v>令和3年4月2日</v>
      </c>
      <c r="E16" s="253" t="s">
        <v>38</v>
      </c>
      <c r="F16" s="72" t="str">
        <f>入力表!B10</f>
        <v>令和4年1月12日</v>
      </c>
      <c r="G16" s="73"/>
    </row>
    <row r="17" spans="3:7" ht="42" customHeight="1">
      <c r="C17" s="71" t="s">
        <v>208</v>
      </c>
      <c r="D17" s="95" t="s">
        <v>217</v>
      </c>
      <c r="E17" s="543" t="s">
        <v>215</v>
      </c>
      <c r="F17" s="543"/>
      <c r="G17" s="71" t="s">
        <v>211</v>
      </c>
    </row>
    <row r="18" spans="3:7" ht="21" customHeight="1">
      <c r="C18" s="254">
        <v>4</v>
      </c>
      <c r="D18" s="254"/>
      <c r="E18" s="541"/>
      <c r="F18" s="542"/>
      <c r="G18" s="155"/>
    </row>
    <row r="19" spans="3:7" ht="21" customHeight="1">
      <c r="C19" s="254">
        <v>5</v>
      </c>
      <c r="D19" s="254"/>
      <c r="E19" s="541"/>
      <c r="F19" s="542"/>
      <c r="G19" s="155"/>
    </row>
    <row r="20" spans="3:7" ht="21" customHeight="1">
      <c r="C20" s="254">
        <v>6</v>
      </c>
      <c r="D20" s="254"/>
      <c r="E20" s="541"/>
      <c r="F20" s="542"/>
      <c r="G20" s="155"/>
    </row>
    <row r="21" spans="3:7" ht="21" customHeight="1">
      <c r="C21" s="254">
        <v>7</v>
      </c>
      <c r="D21" s="254"/>
      <c r="E21" s="541"/>
      <c r="F21" s="542"/>
      <c r="G21" s="155"/>
    </row>
    <row r="22" spans="3:7" ht="21" customHeight="1">
      <c r="C22" s="254">
        <v>8</v>
      </c>
      <c r="D22" s="254"/>
      <c r="E22" s="541"/>
      <c r="F22" s="542"/>
      <c r="G22" s="155"/>
    </row>
    <row r="23" spans="3:7" ht="21" customHeight="1">
      <c r="C23" s="254">
        <v>9</v>
      </c>
      <c r="D23" s="254"/>
      <c r="E23" s="541"/>
      <c r="F23" s="542"/>
      <c r="G23" s="155"/>
    </row>
    <row r="24" spans="3:7" ht="21" customHeight="1">
      <c r="C24" s="254">
        <v>10</v>
      </c>
      <c r="D24" s="254"/>
      <c r="E24" s="541"/>
      <c r="F24" s="542"/>
      <c r="G24" s="155"/>
    </row>
    <row r="25" spans="3:7" ht="21" customHeight="1">
      <c r="C25" s="254">
        <v>11</v>
      </c>
      <c r="D25" s="254"/>
      <c r="E25" s="541"/>
      <c r="F25" s="542"/>
      <c r="G25" s="155"/>
    </row>
    <row r="26" spans="3:7" ht="21" customHeight="1">
      <c r="C26" s="254">
        <v>12</v>
      </c>
      <c r="D26" s="254"/>
      <c r="E26" s="541"/>
      <c r="F26" s="542"/>
      <c r="G26" s="155"/>
    </row>
    <row r="27" spans="3:7" ht="21" customHeight="1">
      <c r="C27" s="254">
        <v>1</v>
      </c>
      <c r="D27" s="254"/>
      <c r="E27" s="541"/>
      <c r="F27" s="542"/>
      <c r="G27" s="155"/>
    </row>
    <row r="28" spans="3:7" ht="21" customHeight="1">
      <c r="C28" s="254">
        <v>2</v>
      </c>
      <c r="D28" s="254"/>
      <c r="E28" s="541"/>
      <c r="F28" s="542"/>
      <c r="G28" s="155"/>
    </row>
    <row r="29" spans="3:7" ht="21" customHeight="1">
      <c r="C29" s="254">
        <v>3</v>
      </c>
      <c r="D29" s="254"/>
      <c r="E29" s="541"/>
      <c r="F29" s="542"/>
      <c r="G29" s="155"/>
    </row>
    <row r="30" spans="3:7" ht="21" customHeight="1">
      <c r="C30" s="254"/>
      <c r="D30" s="254"/>
      <c r="E30" s="541"/>
      <c r="F30" s="542"/>
      <c r="G30" s="155"/>
    </row>
    <row r="31" spans="3:7" ht="21" customHeight="1">
      <c r="C31" s="254"/>
      <c r="D31" s="254"/>
      <c r="E31" s="541"/>
      <c r="F31" s="542"/>
      <c r="G31" s="155"/>
    </row>
    <row r="32" spans="3:7" ht="21" customHeight="1">
      <c r="C32" s="254"/>
      <c r="D32" s="254"/>
      <c r="E32" s="541"/>
      <c r="F32" s="542"/>
      <c r="G32" s="155"/>
    </row>
    <row r="33" spans="3:7" ht="21" customHeight="1">
      <c r="C33" s="255" t="s">
        <v>214</v>
      </c>
      <c r="D33" s="75"/>
      <c r="E33" s="75"/>
      <c r="F33" s="75"/>
      <c r="G33" s="78"/>
    </row>
    <row r="34" spans="3:7" ht="21" customHeight="1">
      <c r="C34" s="79"/>
      <c r="D34" s="161"/>
      <c r="E34" s="161"/>
      <c r="F34" s="161"/>
      <c r="G34" s="82"/>
    </row>
    <row r="35" spans="3:7" ht="21" customHeight="1">
      <c r="C35" s="79"/>
      <c r="D35" s="161"/>
      <c r="E35" s="161"/>
      <c r="F35" s="161"/>
      <c r="G35" s="82"/>
    </row>
    <row r="36" spans="3:7" ht="21" customHeight="1">
      <c r="C36" s="83"/>
      <c r="D36" s="84"/>
      <c r="E36" s="84"/>
      <c r="F36" s="84"/>
      <c r="G36" s="87"/>
    </row>
    <row r="37" spans="3:7" ht="21" customHeight="1">
      <c r="G37" s="256" t="s">
        <v>216</v>
      </c>
    </row>
  </sheetData>
  <mergeCells count="17">
    <mergeCell ref="E26:F26"/>
    <mergeCell ref="E30:F30"/>
    <mergeCell ref="E31:F31"/>
    <mergeCell ref="E32:F32"/>
    <mergeCell ref="E27:F27"/>
    <mergeCell ref="E28:F28"/>
    <mergeCell ref="E29:F29"/>
    <mergeCell ref="E25:F25"/>
    <mergeCell ref="F12:G12"/>
    <mergeCell ref="E17:F17"/>
    <mergeCell ref="E18:F18"/>
    <mergeCell ref="E19:F19"/>
    <mergeCell ref="E20:F20"/>
    <mergeCell ref="E21:F21"/>
    <mergeCell ref="E22:F22"/>
    <mergeCell ref="E23:F23"/>
    <mergeCell ref="E24:F24"/>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zoomScaleNormal="100" zoomScaleSheetLayoutView="100" workbookViewId="0"/>
  </sheetViews>
  <sheetFormatPr defaultRowHeight="13.5"/>
  <cols>
    <col min="1" max="25" width="3.625" style="257" customWidth="1"/>
    <col min="26" max="26" width="19.5" style="257" customWidth="1"/>
    <col min="27" max="163" width="3.625" style="257" customWidth="1"/>
    <col min="164" max="256" width="9" style="257"/>
    <col min="257" max="419" width="3.625" style="257" customWidth="1"/>
    <col min="420" max="512" width="9" style="257"/>
    <col min="513" max="675" width="3.625" style="257" customWidth="1"/>
    <col min="676" max="768" width="9" style="257"/>
    <col min="769" max="931" width="3.625" style="257" customWidth="1"/>
    <col min="932" max="1024" width="9" style="257"/>
    <col min="1025" max="1187" width="3.625" style="257" customWidth="1"/>
    <col min="1188" max="1280" width="9" style="257"/>
    <col min="1281" max="1443" width="3.625" style="257" customWidth="1"/>
    <col min="1444" max="1536" width="9" style="257"/>
    <col min="1537" max="1699" width="3.625" style="257" customWidth="1"/>
    <col min="1700" max="1792" width="9" style="257"/>
    <col min="1793" max="1955" width="3.625" style="257" customWidth="1"/>
    <col min="1956" max="2048" width="9" style="257"/>
    <col min="2049" max="2211" width="3.625" style="257" customWidth="1"/>
    <col min="2212" max="2304" width="9" style="257"/>
    <col min="2305" max="2467" width="3.625" style="257" customWidth="1"/>
    <col min="2468" max="2560" width="9" style="257"/>
    <col min="2561" max="2723" width="3.625" style="257" customWidth="1"/>
    <col min="2724" max="2816" width="9" style="257"/>
    <col min="2817" max="2979" width="3.625" style="257" customWidth="1"/>
    <col min="2980" max="3072" width="9" style="257"/>
    <col min="3073" max="3235" width="3.625" style="257" customWidth="1"/>
    <col min="3236" max="3328" width="9" style="257"/>
    <col min="3329" max="3491" width="3.625" style="257" customWidth="1"/>
    <col min="3492" max="3584" width="9" style="257"/>
    <col min="3585" max="3747" width="3.625" style="257" customWidth="1"/>
    <col min="3748" max="3840" width="9" style="257"/>
    <col min="3841" max="4003" width="3.625" style="257" customWidth="1"/>
    <col min="4004" max="4096" width="9" style="257"/>
    <col min="4097" max="4259" width="3.625" style="257" customWidth="1"/>
    <col min="4260" max="4352" width="9" style="257"/>
    <col min="4353" max="4515" width="3.625" style="257" customWidth="1"/>
    <col min="4516" max="4608" width="9" style="257"/>
    <col min="4609" max="4771" width="3.625" style="257" customWidth="1"/>
    <col min="4772" max="4864" width="9" style="257"/>
    <col min="4865" max="5027" width="3.625" style="257" customWidth="1"/>
    <col min="5028" max="5120" width="9" style="257"/>
    <col min="5121" max="5283" width="3.625" style="257" customWidth="1"/>
    <col min="5284" max="5376" width="9" style="257"/>
    <col min="5377" max="5539" width="3.625" style="257" customWidth="1"/>
    <col min="5540" max="5632" width="9" style="257"/>
    <col min="5633" max="5795" width="3.625" style="257" customWidth="1"/>
    <col min="5796" max="5888" width="9" style="257"/>
    <col min="5889" max="6051" width="3.625" style="257" customWidth="1"/>
    <col min="6052" max="6144" width="9" style="257"/>
    <col min="6145" max="6307" width="3.625" style="257" customWidth="1"/>
    <col min="6308" max="6400" width="9" style="257"/>
    <col min="6401" max="6563" width="3.625" style="257" customWidth="1"/>
    <col min="6564" max="6656" width="9" style="257"/>
    <col min="6657" max="6819" width="3.625" style="257" customWidth="1"/>
    <col min="6820" max="6912" width="9" style="257"/>
    <col min="6913" max="7075" width="3.625" style="257" customWidth="1"/>
    <col min="7076" max="7168" width="9" style="257"/>
    <col min="7169" max="7331" width="3.625" style="257" customWidth="1"/>
    <col min="7332" max="7424" width="9" style="257"/>
    <col min="7425" max="7587" width="3.625" style="257" customWidth="1"/>
    <col min="7588" max="7680" width="9" style="257"/>
    <col min="7681" max="7843" width="3.625" style="257" customWidth="1"/>
    <col min="7844" max="7936" width="9" style="257"/>
    <col min="7937" max="8099" width="3.625" style="257" customWidth="1"/>
    <col min="8100" max="8192" width="9" style="257"/>
    <col min="8193" max="8355" width="3.625" style="257" customWidth="1"/>
    <col min="8356" max="8448" width="9" style="257"/>
    <col min="8449" max="8611" width="3.625" style="257" customWidth="1"/>
    <col min="8612" max="8704" width="9" style="257"/>
    <col min="8705" max="8867" width="3.625" style="257" customWidth="1"/>
    <col min="8868" max="8960" width="9" style="257"/>
    <col min="8961" max="9123" width="3.625" style="257" customWidth="1"/>
    <col min="9124" max="9216" width="9" style="257"/>
    <col min="9217" max="9379" width="3.625" style="257" customWidth="1"/>
    <col min="9380" max="9472" width="9" style="257"/>
    <col min="9473" max="9635" width="3.625" style="257" customWidth="1"/>
    <col min="9636" max="9728" width="9" style="257"/>
    <col min="9729" max="9891" width="3.625" style="257" customWidth="1"/>
    <col min="9892" max="9984" width="9" style="257"/>
    <col min="9985" max="10147" width="3.625" style="257" customWidth="1"/>
    <col min="10148" max="10240" width="9" style="257"/>
    <col min="10241" max="10403" width="3.625" style="257" customWidth="1"/>
    <col min="10404" max="10496" width="9" style="257"/>
    <col min="10497" max="10659" width="3.625" style="257" customWidth="1"/>
    <col min="10660" max="10752" width="9" style="257"/>
    <col min="10753" max="10915" width="3.625" style="257" customWidth="1"/>
    <col min="10916" max="11008" width="9" style="257"/>
    <col min="11009" max="11171" width="3.625" style="257" customWidth="1"/>
    <col min="11172" max="11264" width="9" style="257"/>
    <col min="11265" max="11427" width="3.625" style="257" customWidth="1"/>
    <col min="11428" max="11520" width="9" style="257"/>
    <col min="11521" max="11683" width="3.625" style="257" customWidth="1"/>
    <col min="11684" max="11776" width="9" style="257"/>
    <col min="11777" max="11939" width="3.625" style="257" customWidth="1"/>
    <col min="11940" max="12032" width="9" style="257"/>
    <col min="12033" max="12195" width="3.625" style="257" customWidth="1"/>
    <col min="12196" max="12288" width="9" style="257"/>
    <col min="12289" max="12451" width="3.625" style="257" customWidth="1"/>
    <col min="12452" max="12544" width="9" style="257"/>
    <col min="12545" max="12707" width="3.625" style="257" customWidth="1"/>
    <col min="12708" max="12800" width="9" style="257"/>
    <col min="12801" max="12963" width="3.625" style="257" customWidth="1"/>
    <col min="12964" max="13056" width="9" style="257"/>
    <col min="13057" max="13219" width="3.625" style="257" customWidth="1"/>
    <col min="13220" max="13312" width="9" style="257"/>
    <col min="13313" max="13475" width="3.625" style="257" customWidth="1"/>
    <col min="13476" max="13568" width="9" style="257"/>
    <col min="13569" max="13731" width="3.625" style="257" customWidth="1"/>
    <col min="13732" max="13824" width="9" style="257"/>
    <col min="13825" max="13987" width="3.625" style="257" customWidth="1"/>
    <col min="13988" max="14080" width="9" style="257"/>
    <col min="14081" max="14243" width="3.625" style="257" customWidth="1"/>
    <col min="14244" max="14336" width="9" style="257"/>
    <col min="14337" max="14499" width="3.625" style="257" customWidth="1"/>
    <col min="14500" max="14592" width="9" style="257"/>
    <col min="14593" max="14755" width="3.625" style="257" customWidth="1"/>
    <col min="14756" max="14848" width="9" style="257"/>
    <col min="14849" max="15011" width="3.625" style="257" customWidth="1"/>
    <col min="15012" max="15104" width="9" style="257"/>
    <col min="15105" max="15267" width="3.625" style="257" customWidth="1"/>
    <col min="15268" max="15360" width="9" style="257"/>
    <col min="15361" max="15523" width="3.625" style="257" customWidth="1"/>
    <col min="15524" max="15616" width="9" style="257"/>
    <col min="15617" max="15779" width="3.625" style="257" customWidth="1"/>
    <col min="15780" max="15872" width="9" style="257"/>
    <col min="15873" max="16035" width="3.625" style="257" customWidth="1"/>
    <col min="16036" max="16128" width="9" style="257"/>
    <col min="16129" max="16291" width="3.625" style="257" customWidth="1"/>
    <col min="16292" max="16384" width="9" style="257"/>
  </cols>
  <sheetData>
    <row r="1" spans="1:26">
      <c r="A1" s="257" t="s">
        <v>576</v>
      </c>
    </row>
    <row r="2" spans="1:26" ht="30" customHeight="1" thickBot="1">
      <c r="A2" s="544" t="s">
        <v>577</v>
      </c>
      <c r="B2" s="544"/>
      <c r="C2" s="544"/>
      <c r="D2" s="544"/>
      <c r="E2" s="544"/>
      <c r="F2" s="544"/>
      <c r="G2" s="544"/>
      <c r="H2" s="544"/>
      <c r="I2" s="544"/>
      <c r="J2" s="544"/>
      <c r="K2" s="544"/>
      <c r="L2" s="544"/>
      <c r="M2" s="544"/>
      <c r="N2" s="544"/>
      <c r="O2" s="544"/>
      <c r="P2" s="544"/>
      <c r="Q2" s="544"/>
      <c r="R2" s="544"/>
      <c r="S2" s="544"/>
      <c r="T2" s="544"/>
      <c r="U2" s="544"/>
      <c r="V2" s="544"/>
      <c r="W2" s="544"/>
      <c r="X2" s="544"/>
    </row>
    <row r="3" spans="1:26" ht="26.1" customHeight="1">
      <c r="A3" s="545" t="s">
        <v>221</v>
      </c>
      <c r="B3" s="546"/>
      <c r="C3" s="546"/>
      <c r="D3" s="547"/>
      <c r="E3" s="545" t="s">
        <v>578</v>
      </c>
      <c r="F3" s="546"/>
      <c r="G3" s="546"/>
      <c r="H3" s="546" t="s">
        <v>579</v>
      </c>
      <c r="I3" s="548"/>
      <c r="J3" s="549"/>
      <c r="K3" s="550" t="s">
        <v>222</v>
      </c>
      <c r="L3" s="546"/>
      <c r="M3" s="551"/>
      <c r="N3" s="552"/>
      <c r="O3" s="553"/>
      <c r="P3" s="553"/>
      <c r="Q3" s="553"/>
      <c r="R3" s="553"/>
      <c r="S3" s="553"/>
      <c r="T3" s="553"/>
      <c r="U3" s="553"/>
      <c r="V3" s="553"/>
      <c r="W3" s="553"/>
      <c r="X3" s="554"/>
      <c r="Z3" s="258"/>
    </row>
    <row r="4" spans="1:26" ht="26.1" customHeight="1">
      <c r="A4" s="559" t="s">
        <v>580</v>
      </c>
      <c r="B4" s="560"/>
      <c r="C4" s="560"/>
      <c r="D4" s="561"/>
      <c r="E4" s="562" t="s">
        <v>581</v>
      </c>
      <c r="F4" s="563"/>
      <c r="G4" s="563"/>
      <c r="H4" s="563"/>
      <c r="I4" s="563"/>
      <c r="J4" s="563"/>
      <c r="K4" s="563"/>
      <c r="L4" s="563"/>
      <c r="M4" s="563"/>
      <c r="N4" s="563"/>
      <c r="O4" s="563"/>
      <c r="P4" s="563"/>
      <c r="Q4" s="563"/>
      <c r="R4" s="563"/>
      <c r="S4" s="563"/>
      <c r="T4" s="563"/>
      <c r="U4" s="563"/>
      <c r="V4" s="563"/>
      <c r="W4" s="563"/>
      <c r="X4" s="564"/>
      <c r="Z4" s="259"/>
    </row>
    <row r="5" spans="1:26" ht="26.1" customHeight="1">
      <c r="A5" s="559"/>
      <c r="B5" s="560"/>
      <c r="C5" s="560"/>
      <c r="D5" s="561"/>
      <c r="E5" s="565" t="s">
        <v>582</v>
      </c>
      <c r="F5" s="565"/>
      <c r="G5" s="565"/>
      <c r="H5" s="260" t="s">
        <v>604</v>
      </c>
      <c r="I5" s="565"/>
      <c r="J5" s="565"/>
      <c r="K5" s="565"/>
      <c r="L5" s="565"/>
      <c r="M5" s="565"/>
      <c r="N5" s="565"/>
      <c r="O5" s="565"/>
      <c r="P5" s="565"/>
      <c r="Q5" s="565"/>
      <c r="R5" s="565"/>
      <c r="S5" s="565"/>
      <c r="T5" s="565"/>
      <c r="U5" s="565"/>
      <c r="V5" s="565"/>
      <c r="W5" s="565"/>
      <c r="X5" s="261" t="s">
        <v>605</v>
      </c>
    </row>
    <row r="6" spans="1:26" ht="26.1" customHeight="1" thickBot="1">
      <c r="A6" s="566" t="s">
        <v>220</v>
      </c>
      <c r="B6" s="567"/>
      <c r="C6" s="567"/>
      <c r="D6" s="568"/>
      <c r="E6" s="569" t="str">
        <f>入力表!B5</f>
        <v>富山2号線道路改良工事</v>
      </c>
      <c r="F6" s="570"/>
      <c r="G6" s="570"/>
      <c r="H6" s="570"/>
      <c r="I6" s="570"/>
      <c r="J6" s="570"/>
      <c r="K6" s="570"/>
      <c r="L6" s="570"/>
      <c r="M6" s="570"/>
      <c r="N6" s="570"/>
      <c r="O6" s="570"/>
      <c r="P6" s="570"/>
      <c r="Q6" s="570"/>
      <c r="R6" s="570"/>
      <c r="S6" s="570"/>
      <c r="T6" s="570"/>
      <c r="U6" s="570"/>
      <c r="V6" s="570"/>
      <c r="W6" s="570"/>
      <c r="X6" s="571"/>
    </row>
    <row r="7" spans="1:26">
      <c r="A7" s="262"/>
      <c r="B7" s="263" t="s">
        <v>583</v>
      </c>
      <c r="C7" s="263"/>
      <c r="D7" s="263"/>
      <c r="E7" s="263"/>
      <c r="F7" s="263"/>
      <c r="G7" s="263"/>
      <c r="H7" s="263"/>
      <c r="I7" s="263"/>
      <c r="J7" s="263"/>
      <c r="K7" s="263"/>
      <c r="L7" s="263"/>
      <c r="M7" s="263"/>
      <c r="N7" s="263"/>
      <c r="O7" s="263"/>
      <c r="P7" s="263"/>
      <c r="Q7" s="263"/>
      <c r="R7" s="263"/>
      <c r="S7" s="263"/>
      <c r="T7" s="263"/>
      <c r="U7" s="263"/>
      <c r="V7" s="263"/>
      <c r="W7" s="263"/>
      <c r="X7" s="264"/>
    </row>
    <row r="8" spans="1:26">
      <c r="A8" s="265"/>
      <c r="B8" s="572"/>
      <c r="C8" s="572"/>
      <c r="D8" s="572"/>
      <c r="E8" s="572"/>
      <c r="F8" s="572"/>
      <c r="G8" s="572"/>
      <c r="H8" s="572"/>
      <c r="I8" s="572"/>
      <c r="J8" s="572"/>
      <c r="K8" s="572"/>
      <c r="L8" s="572"/>
      <c r="M8" s="572"/>
      <c r="N8" s="572"/>
      <c r="O8" s="572"/>
      <c r="P8" s="572"/>
      <c r="Q8" s="572"/>
      <c r="R8" s="572"/>
      <c r="S8" s="572"/>
      <c r="T8" s="572"/>
      <c r="U8" s="572"/>
      <c r="V8" s="572"/>
      <c r="W8" s="572"/>
      <c r="X8" s="266"/>
    </row>
    <row r="9" spans="1:26">
      <c r="A9" s="265"/>
      <c r="B9" s="572"/>
      <c r="C9" s="572"/>
      <c r="D9" s="572"/>
      <c r="E9" s="572"/>
      <c r="F9" s="572"/>
      <c r="G9" s="572"/>
      <c r="H9" s="572"/>
      <c r="I9" s="572"/>
      <c r="J9" s="572"/>
      <c r="K9" s="572"/>
      <c r="L9" s="572"/>
      <c r="M9" s="572"/>
      <c r="N9" s="572"/>
      <c r="O9" s="572"/>
      <c r="P9" s="572"/>
      <c r="Q9" s="572"/>
      <c r="R9" s="572"/>
      <c r="S9" s="572"/>
      <c r="T9" s="572"/>
      <c r="U9" s="572"/>
      <c r="V9" s="572"/>
      <c r="W9" s="572"/>
      <c r="X9" s="266"/>
    </row>
    <row r="10" spans="1:26">
      <c r="A10" s="265"/>
      <c r="B10" s="572"/>
      <c r="C10" s="572"/>
      <c r="D10" s="572"/>
      <c r="E10" s="572"/>
      <c r="F10" s="572"/>
      <c r="G10" s="572"/>
      <c r="H10" s="572"/>
      <c r="I10" s="572"/>
      <c r="J10" s="572"/>
      <c r="K10" s="572"/>
      <c r="L10" s="572"/>
      <c r="M10" s="572"/>
      <c r="N10" s="572"/>
      <c r="O10" s="572"/>
      <c r="P10" s="572"/>
      <c r="Q10" s="572"/>
      <c r="R10" s="572"/>
      <c r="S10" s="572"/>
      <c r="T10" s="572"/>
      <c r="U10" s="572"/>
      <c r="V10" s="572"/>
      <c r="W10" s="572"/>
      <c r="X10" s="266"/>
    </row>
    <row r="11" spans="1:26">
      <c r="A11" s="265"/>
      <c r="B11" s="572"/>
      <c r="C11" s="572"/>
      <c r="D11" s="572"/>
      <c r="E11" s="572"/>
      <c r="F11" s="572"/>
      <c r="G11" s="572"/>
      <c r="H11" s="572"/>
      <c r="I11" s="572"/>
      <c r="J11" s="572"/>
      <c r="K11" s="572"/>
      <c r="L11" s="572"/>
      <c r="M11" s="572"/>
      <c r="N11" s="572"/>
      <c r="O11" s="572"/>
      <c r="P11" s="572"/>
      <c r="Q11" s="572"/>
      <c r="R11" s="572"/>
      <c r="S11" s="572"/>
      <c r="T11" s="572"/>
      <c r="U11" s="572"/>
      <c r="V11" s="572"/>
      <c r="W11" s="572"/>
      <c r="X11" s="266"/>
    </row>
    <row r="12" spans="1:26">
      <c r="A12" s="265"/>
      <c r="B12" s="572"/>
      <c r="C12" s="572"/>
      <c r="D12" s="572"/>
      <c r="E12" s="572"/>
      <c r="F12" s="572"/>
      <c r="G12" s="572"/>
      <c r="H12" s="572"/>
      <c r="I12" s="572"/>
      <c r="J12" s="572"/>
      <c r="K12" s="572"/>
      <c r="L12" s="572"/>
      <c r="M12" s="572"/>
      <c r="N12" s="572"/>
      <c r="O12" s="572"/>
      <c r="P12" s="572"/>
      <c r="Q12" s="572"/>
      <c r="R12" s="572"/>
      <c r="S12" s="572"/>
      <c r="T12" s="572"/>
      <c r="U12" s="572"/>
      <c r="V12" s="572"/>
      <c r="W12" s="572"/>
      <c r="X12" s="266"/>
    </row>
    <row r="13" spans="1:26">
      <c r="A13" s="265"/>
      <c r="B13" s="572"/>
      <c r="C13" s="572"/>
      <c r="D13" s="572"/>
      <c r="E13" s="572"/>
      <c r="F13" s="572"/>
      <c r="G13" s="572"/>
      <c r="H13" s="572"/>
      <c r="I13" s="572"/>
      <c r="J13" s="572"/>
      <c r="K13" s="572"/>
      <c r="L13" s="572"/>
      <c r="M13" s="572"/>
      <c r="N13" s="572"/>
      <c r="O13" s="572"/>
      <c r="P13" s="572"/>
      <c r="Q13" s="572"/>
      <c r="R13" s="572"/>
      <c r="S13" s="572"/>
      <c r="T13" s="572"/>
      <c r="U13" s="572"/>
      <c r="V13" s="572"/>
      <c r="W13" s="572"/>
      <c r="X13" s="266"/>
    </row>
    <row r="14" spans="1:26">
      <c r="A14" s="265"/>
      <c r="B14" s="572"/>
      <c r="C14" s="572"/>
      <c r="D14" s="572"/>
      <c r="E14" s="572"/>
      <c r="F14" s="572"/>
      <c r="G14" s="572"/>
      <c r="H14" s="572"/>
      <c r="I14" s="572"/>
      <c r="J14" s="572"/>
      <c r="K14" s="572"/>
      <c r="L14" s="572"/>
      <c r="M14" s="572"/>
      <c r="N14" s="572"/>
      <c r="O14" s="572"/>
      <c r="P14" s="572"/>
      <c r="Q14" s="572"/>
      <c r="R14" s="572"/>
      <c r="S14" s="572"/>
      <c r="T14" s="572"/>
      <c r="U14" s="572"/>
      <c r="V14" s="572"/>
      <c r="W14" s="572"/>
      <c r="X14" s="266"/>
    </row>
    <row r="15" spans="1:26">
      <c r="A15" s="265"/>
      <c r="B15" s="572"/>
      <c r="C15" s="572"/>
      <c r="D15" s="572"/>
      <c r="E15" s="572"/>
      <c r="F15" s="572"/>
      <c r="G15" s="572"/>
      <c r="H15" s="572"/>
      <c r="I15" s="572"/>
      <c r="J15" s="572"/>
      <c r="K15" s="572"/>
      <c r="L15" s="572"/>
      <c r="M15" s="572"/>
      <c r="N15" s="572"/>
      <c r="O15" s="572"/>
      <c r="P15" s="572"/>
      <c r="Q15" s="572"/>
      <c r="R15" s="572"/>
      <c r="S15" s="572"/>
      <c r="T15" s="572"/>
      <c r="U15" s="572"/>
      <c r="V15" s="572"/>
      <c r="W15" s="572"/>
      <c r="X15" s="266"/>
    </row>
    <row r="16" spans="1:26">
      <c r="A16" s="265"/>
      <c r="B16" s="572"/>
      <c r="C16" s="572"/>
      <c r="D16" s="572"/>
      <c r="E16" s="572"/>
      <c r="F16" s="572"/>
      <c r="G16" s="572"/>
      <c r="H16" s="572"/>
      <c r="I16" s="572"/>
      <c r="J16" s="572"/>
      <c r="K16" s="572"/>
      <c r="L16" s="572"/>
      <c r="M16" s="572"/>
      <c r="N16" s="572"/>
      <c r="O16" s="572"/>
      <c r="P16" s="572"/>
      <c r="Q16" s="572"/>
      <c r="R16" s="572"/>
      <c r="S16" s="572"/>
      <c r="T16" s="572"/>
      <c r="U16" s="572"/>
      <c r="V16" s="572"/>
      <c r="W16" s="572"/>
      <c r="X16" s="266"/>
    </row>
    <row r="17" spans="1:24">
      <c r="A17" s="265"/>
      <c r="B17" s="572"/>
      <c r="C17" s="572"/>
      <c r="D17" s="572"/>
      <c r="E17" s="572"/>
      <c r="F17" s="572"/>
      <c r="G17" s="572"/>
      <c r="H17" s="572"/>
      <c r="I17" s="572"/>
      <c r="J17" s="572"/>
      <c r="K17" s="572"/>
      <c r="L17" s="572"/>
      <c r="M17" s="572"/>
      <c r="N17" s="572"/>
      <c r="O17" s="572"/>
      <c r="P17" s="572"/>
      <c r="Q17" s="572"/>
      <c r="R17" s="572"/>
      <c r="S17" s="572"/>
      <c r="T17" s="572"/>
      <c r="U17" s="572"/>
      <c r="V17" s="572"/>
      <c r="W17" s="572"/>
      <c r="X17" s="266"/>
    </row>
    <row r="18" spans="1:24">
      <c r="A18" s="265"/>
      <c r="B18" s="572"/>
      <c r="C18" s="572"/>
      <c r="D18" s="572"/>
      <c r="E18" s="572"/>
      <c r="F18" s="572"/>
      <c r="G18" s="572"/>
      <c r="H18" s="572"/>
      <c r="I18" s="572"/>
      <c r="J18" s="572"/>
      <c r="K18" s="572"/>
      <c r="L18" s="572"/>
      <c r="M18" s="572"/>
      <c r="N18" s="572"/>
      <c r="O18" s="572"/>
      <c r="P18" s="572"/>
      <c r="Q18" s="572"/>
      <c r="R18" s="572"/>
      <c r="S18" s="572"/>
      <c r="T18" s="572"/>
      <c r="U18" s="572"/>
      <c r="V18" s="572"/>
      <c r="W18" s="572"/>
      <c r="X18" s="266"/>
    </row>
    <row r="19" spans="1:24">
      <c r="A19" s="265"/>
      <c r="B19" s="572"/>
      <c r="C19" s="572"/>
      <c r="D19" s="572"/>
      <c r="E19" s="572"/>
      <c r="F19" s="572"/>
      <c r="G19" s="572"/>
      <c r="H19" s="572"/>
      <c r="I19" s="572"/>
      <c r="J19" s="572"/>
      <c r="K19" s="572"/>
      <c r="L19" s="572"/>
      <c r="M19" s="572"/>
      <c r="N19" s="572"/>
      <c r="O19" s="572"/>
      <c r="P19" s="572"/>
      <c r="Q19" s="572"/>
      <c r="R19" s="572"/>
      <c r="S19" s="572"/>
      <c r="T19" s="572"/>
      <c r="U19" s="572"/>
      <c r="V19" s="572"/>
      <c r="W19" s="572"/>
      <c r="X19" s="266"/>
    </row>
    <row r="20" spans="1:24">
      <c r="A20" s="265"/>
      <c r="B20" s="572"/>
      <c r="C20" s="572"/>
      <c r="D20" s="572"/>
      <c r="E20" s="572"/>
      <c r="F20" s="572"/>
      <c r="G20" s="572"/>
      <c r="H20" s="572"/>
      <c r="I20" s="572"/>
      <c r="J20" s="572"/>
      <c r="K20" s="572"/>
      <c r="L20" s="572"/>
      <c r="M20" s="572"/>
      <c r="N20" s="572"/>
      <c r="O20" s="572"/>
      <c r="P20" s="572"/>
      <c r="Q20" s="572"/>
      <c r="R20" s="572"/>
      <c r="S20" s="572"/>
      <c r="T20" s="572"/>
      <c r="U20" s="572"/>
      <c r="V20" s="572"/>
      <c r="W20" s="572"/>
      <c r="X20" s="266"/>
    </row>
    <row r="21" spans="1:24">
      <c r="A21" s="265"/>
      <c r="B21" s="572"/>
      <c r="C21" s="572"/>
      <c r="D21" s="572"/>
      <c r="E21" s="572"/>
      <c r="F21" s="572"/>
      <c r="G21" s="572"/>
      <c r="H21" s="572"/>
      <c r="I21" s="572"/>
      <c r="J21" s="572"/>
      <c r="K21" s="572"/>
      <c r="L21" s="572"/>
      <c r="M21" s="572"/>
      <c r="N21" s="572"/>
      <c r="O21" s="572"/>
      <c r="P21" s="572"/>
      <c r="Q21" s="572"/>
      <c r="R21" s="572"/>
      <c r="S21" s="572"/>
      <c r="T21" s="572"/>
      <c r="U21" s="572"/>
      <c r="V21" s="572"/>
      <c r="W21" s="572"/>
      <c r="X21" s="266"/>
    </row>
    <row r="22" spans="1:24">
      <c r="A22" s="265"/>
      <c r="B22" s="572"/>
      <c r="C22" s="572"/>
      <c r="D22" s="572"/>
      <c r="E22" s="572"/>
      <c r="F22" s="572"/>
      <c r="G22" s="572"/>
      <c r="H22" s="572"/>
      <c r="I22" s="572"/>
      <c r="J22" s="572"/>
      <c r="K22" s="572"/>
      <c r="L22" s="572"/>
      <c r="M22" s="572"/>
      <c r="N22" s="572"/>
      <c r="O22" s="572"/>
      <c r="P22" s="572"/>
      <c r="Q22" s="572"/>
      <c r="R22" s="572"/>
      <c r="S22" s="572"/>
      <c r="T22" s="572"/>
      <c r="U22" s="572"/>
      <c r="V22" s="572"/>
      <c r="W22" s="572"/>
      <c r="X22" s="266"/>
    </row>
    <row r="23" spans="1:24">
      <c r="A23" s="265"/>
      <c r="B23" s="572"/>
      <c r="C23" s="572"/>
      <c r="D23" s="572"/>
      <c r="E23" s="572"/>
      <c r="F23" s="572"/>
      <c r="G23" s="572"/>
      <c r="H23" s="572"/>
      <c r="I23" s="572"/>
      <c r="J23" s="572"/>
      <c r="K23" s="572"/>
      <c r="L23" s="572"/>
      <c r="M23" s="572"/>
      <c r="N23" s="572"/>
      <c r="O23" s="572"/>
      <c r="P23" s="572"/>
      <c r="Q23" s="572"/>
      <c r="R23" s="572"/>
      <c r="S23" s="572"/>
      <c r="T23" s="572"/>
      <c r="U23" s="572"/>
      <c r="V23" s="572"/>
      <c r="W23" s="572"/>
      <c r="X23" s="266"/>
    </row>
    <row r="24" spans="1:24">
      <c r="A24" s="265"/>
      <c r="B24" s="572"/>
      <c r="C24" s="572"/>
      <c r="D24" s="572"/>
      <c r="E24" s="572"/>
      <c r="F24" s="572"/>
      <c r="G24" s="572"/>
      <c r="H24" s="572"/>
      <c r="I24" s="572"/>
      <c r="J24" s="572"/>
      <c r="K24" s="572"/>
      <c r="L24" s="572"/>
      <c r="M24" s="572"/>
      <c r="N24" s="572"/>
      <c r="O24" s="572"/>
      <c r="P24" s="572"/>
      <c r="Q24" s="572"/>
      <c r="R24" s="572"/>
      <c r="S24" s="572"/>
      <c r="T24" s="572"/>
      <c r="U24" s="572"/>
      <c r="V24" s="572"/>
      <c r="W24" s="572"/>
      <c r="X24" s="266"/>
    </row>
    <row r="25" spans="1:24">
      <c r="A25" s="265"/>
      <c r="B25" s="572"/>
      <c r="C25" s="572"/>
      <c r="D25" s="572"/>
      <c r="E25" s="572"/>
      <c r="F25" s="572"/>
      <c r="G25" s="572"/>
      <c r="H25" s="572"/>
      <c r="I25" s="572"/>
      <c r="J25" s="572"/>
      <c r="K25" s="572"/>
      <c r="L25" s="572"/>
      <c r="M25" s="572"/>
      <c r="N25" s="572"/>
      <c r="O25" s="572"/>
      <c r="P25" s="572"/>
      <c r="Q25" s="572"/>
      <c r="R25" s="572"/>
      <c r="S25" s="572"/>
      <c r="T25" s="572"/>
      <c r="U25" s="572"/>
      <c r="V25" s="572"/>
      <c r="W25" s="572"/>
      <c r="X25" s="266"/>
    </row>
    <row r="26" spans="1:24">
      <c r="A26" s="265"/>
      <c r="B26" s="572"/>
      <c r="C26" s="572"/>
      <c r="D26" s="572"/>
      <c r="E26" s="572"/>
      <c r="F26" s="572"/>
      <c r="G26" s="572"/>
      <c r="H26" s="572"/>
      <c r="I26" s="572"/>
      <c r="J26" s="572"/>
      <c r="K26" s="572"/>
      <c r="L26" s="572"/>
      <c r="M26" s="572"/>
      <c r="N26" s="572"/>
      <c r="O26" s="572"/>
      <c r="P26" s="572"/>
      <c r="Q26" s="572"/>
      <c r="R26" s="572"/>
      <c r="S26" s="572"/>
      <c r="T26" s="572"/>
      <c r="U26" s="572"/>
      <c r="V26" s="572"/>
      <c r="W26" s="572"/>
      <c r="X26" s="266"/>
    </row>
    <row r="27" spans="1:24">
      <c r="A27" s="265"/>
      <c r="B27" s="572"/>
      <c r="C27" s="572"/>
      <c r="D27" s="572"/>
      <c r="E27" s="572"/>
      <c r="F27" s="572"/>
      <c r="G27" s="572"/>
      <c r="H27" s="572"/>
      <c r="I27" s="572"/>
      <c r="J27" s="572"/>
      <c r="K27" s="572"/>
      <c r="L27" s="572"/>
      <c r="M27" s="572"/>
      <c r="N27" s="572"/>
      <c r="O27" s="572"/>
      <c r="P27" s="572"/>
      <c r="Q27" s="572"/>
      <c r="R27" s="572"/>
      <c r="S27" s="572"/>
      <c r="T27" s="572"/>
      <c r="U27" s="572"/>
      <c r="V27" s="572"/>
      <c r="W27" s="572"/>
      <c r="X27" s="266"/>
    </row>
    <row r="28" spans="1:24">
      <c r="A28" s="265"/>
      <c r="B28" s="572"/>
      <c r="C28" s="572"/>
      <c r="D28" s="572"/>
      <c r="E28" s="572"/>
      <c r="F28" s="572"/>
      <c r="G28" s="572"/>
      <c r="H28" s="572"/>
      <c r="I28" s="572"/>
      <c r="J28" s="572"/>
      <c r="K28" s="572"/>
      <c r="L28" s="572"/>
      <c r="M28" s="572"/>
      <c r="N28" s="572"/>
      <c r="O28" s="572"/>
      <c r="P28" s="572"/>
      <c r="Q28" s="572"/>
      <c r="R28" s="572"/>
      <c r="S28" s="572"/>
      <c r="T28" s="572"/>
      <c r="U28" s="572"/>
      <c r="V28" s="572"/>
      <c r="W28" s="572"/>
      <c r="X28" s="266"/>
    </row>
    <row r="29" spans="1:24">
      <c r="A29" s="265"/>
      <c r="B29" s="572"/>
      <c r="C29" s="572"/>
      <c r="D29" s="572"/>
      <c r="E29" s="572"/>
      <c r="F29" s="572"/>
      <c r="G29" s="572"/>
      <c r="H29" s="572"/>
      <c r="I29" s="572"/>
      <c r="J29" s="572"/>
      <c r="K29" s="572"/>
      <c r="L29" s="572"/>
      <c r="M29" s="572"/>
      <c r="N29" s="572"/>
      <c r="O29" s="572"/>
      <c r="P29" s="572"/>
      <c r="Q29" s="572"/>
      <c r="R29" s="572"/>
      <c r="S29" s="572"/>
      <c r="T29" s="572"/>
      <c r="U29" s="572"/>
      <c r="V29" s="572"/>
      <c r="W29" s="572"/>
      <c r="X29" s="266"/>
    </row>
    <row r="30" spans="1:24">
      <c r="A30" s="265"/>
      <c r="B30" s="572"/>
      <c r="C30" s="572"/>
      <c r="D30" s="572"/>
      <c r="E30" s="572"/>
      <c r="F30" s="572"/>
      <c r="G30" s="572"/>
      <c r="H30" s="572"/>
      <c r="I30" s="572"/>
      <c r="J30" s="572"/>
      <c r="K30" s="572"/>
      <c r="L30" s="572"/>
      <c r="M30" s="572"/>
      <c r="N30" s="572"/>
      <c r="O30" s="572"/>
      <c r="P30" s="572"/>
      <c r="Q30" s="572"/>
      <c r="R30" s="572"/>
      <c r="S30" s="572"/>
      <c r="T30" s="572"/>
      <c r="U30" s="572"/>
      <c r="V30" s="572"/>
      <c r="W30" s="572"/>
      <c r="X30" s="266"/>
    </row>
    <row r="31" spans="1:24">
      <c r="A31" s="265"/>
      <c r="B31" s="572"/>
      <c r="C31" s="572"/>
      <c r="D31" s="572"/>
      <c r="E31" s="572"/>
      <c r="F31" s="572"/>
      <c r="G31" s="572"/>
      <c r="H31" s="572"/>
      <c r="I31" s="572"/>
      <c r="J31" s="572"/>
      <c r="K31" s="572"/>
      <c r="L31" s="572"/>
      <c r="M31" s="572"/>
      <c r="N31" s="572"/>
      <c r="O31" s="572"/>
      <c r="P31" s="572"/>
      <c r="Q31" s="572"/>
      <c r="R31" s="572"/>
      <c r="S31" s="572"/>
      <c r="T31" s="572"/>
      <c r="U31" s="572"/>
      <c r="V31" s="572"/>
      <c r="W31" s="572"/>
      <c r="X31" s="266"/>
    </row>
    <row r="32" spans="1:24">
      <c r="A32" s="265"/>
      <c r="B32" s="572"/>
      <c r="C32" s="572"/>
      <c r="D32" s="572"/>
      <c r="E32" s="572"/>
      <c r="F32" s="572"/>
      <c r="G32" s="572"/>
      <c r="H32" s="572"/>
      <c r="I32" s="572"/>
      <c r="J32" s="572"/>
      <c r="K32" s="572"/>
      <c r="L32" s="572"/>
      <c r="M32" s="572"/>
      <c r="N32" s="572"/>
      <c r="O32" s="572"/>
      <c r="P32" s="572"/>
      <c r="Q32" s="572"/>
      <c r="R32" s="572"/>
      <c r="S32" s="572"/>
      <c r="T32" s="572"/>
      <c r="U32" s="572"/>
      <c r="V32" s="572"/>
      <c r="W32" s="572"/>
      <c r="X32" s="266"/>
    </row>
    <row r="33" spans="1:24" ht="26.1" customHeight="1" thickBot="1">
      <c r="A33" s="267"/>
      <c r="B33" s="573" t="s">
        <v>584</v>
      </c>
      <c r="C33" s="573"/>
      <c r="D33" s="573"/>
      <c r="E33" s="573"/>
      <c r="F33" s="573"/>
      <c r="G33" s="573" t="s">
        <v>585</v>
      </c>
      <c r="H33" s="573"/>
      <c r="I33" s="573"/>
      <c r="J33" s="573"/>
      <c r="K33" s="573"/>
      <c r="L33" s="574"/>
      <c r="M33" s="574"/>
      <c r="N33" s="574"/>
      <c r="O33" s="574"/>
      <c r="P33" s="574"/>
      <c r="Q33" s="574"/>
      <c r="R33" s="574"/>
      <c r="S33" s="574"/>
      <c r="T33" s="574"/>
      <c r="U33" s="574"/>
      <c r="V33" s="574"/>
      <c r="W33" s="574"/>
      <c r="X33" s="268"/>
    </row>
    <row r="34" spans="1:24" ht="15.95" customHeight="1">
      <c r="A34" s="269"/>
      <c r="B34" s="579" t="s">
        <v>586</v>
      </c>
      <c r="C34" s="555" t="s">
        <v>587</v>
      </c>
      <c r="D34" s="555"/>
      <c r="E34" s="555"/>
      <c r="F34" s="555"/>
      <c r="G34" s="556" t="s">
        <v>588</v>
      </c>
      <c r="H34" s="556"/>
      <c r="I34" s="555"/>
      <c r="J34" s="558" t="s">
        <v>589</v>
      </c>
      <c r="K34" s="558"/>
      <c r="L34" s="555"/>
      <c r="M34" s="558" t="s">
        <v>590</v>
      </c>
      <c r="N34" s="558"/>
      <c r="O34" s="555"/>
      <c r="P34" s="558" t="s">
        <v>591</v>
      </c>
      <c r="Q34" s="558"/>
      <c r="R34" s="555"/>
      <c r="S34" s="558" t="s">
        <v>592</v>
      </c>
      <c r="T34" s="558"/>
      <c r="U34" s="555" t="s">
        <v>606</v>
      </c>
      <c r="V34" s="555"/>
      <c r="W34" s="555"/>
      <c r="X34" s="266"/>
    </row>
    <row r="35" spans="1:24" ht="15.95" customHeight="1">
      <c r="A35" s="575" t="s">
        <v>593</v>
      </c>
      <c r="B35" s="580"/>
      <c r="C35" s="555"/>
      <c r="D35" s="555"/>
      <c r="E35" s="555"/>
      <c r="F35" s="555"/>
      <c r="G35" s="557"/>
      <c r="H35" s="557"/>
      <c r="I35" s="555"/>
      <c r="J35" s="555"/>
      <c r="K35" s="555"/>
      <c r="L35" s="555"/>
      <c r="M35" s="555"/>
      <c r="N35" s="555"/>
      <c r="O35" s="555"/>
      <c r="P35" s="555"/>
      <c r="Q35" s="555"/>
      <c r="R35" s="555"/>
      <c r="S35" s="555"/>
      <c r="T35" s="555"/>
      <c r="U35" s="555"/>
      <c r="V35" s="555"/>
      <c r="W35" s="555"/>
      <c r="X35" s="266"/>
    </row>
    <row r="36" spans="1:24" ht="15.95" customHeight="1">
      <c r="A36" s="575"/>
      <c r="B36" s="580"/>
      <c r="C36" s="270"/>
      <c r="D36" s="270"/>
      <c r="E36" s="270"/>
      <c r="F36" s="270"/>
      <c r="G36" s="565" t="s">
        <v>594</v>
      </c>
      <c r="H36" s="565"/>
      <c r="I36" s="565"/>
      <c r="J36" s="576"/>
      <c r="K36" s="576"/>
      <c r="L36" s="576"/>
      <c r="M36" s="576"/>
      <c r="N36" s="576"/>
      <c r="O36" s="576"/>
      <c r="P36" s="576"/>
      <c r="Q36" s="576"/>
      <c r="R36" s="576"/>
      <c r="S36" s="576"/>
      <c r="T36" s="576"/>
      <c r="U36" s="576"/>
      <c r="V36" s="576"/>
      <c r="W36" s="576"/>
      <c r="X36" s="266"/>
    </row>
    <row r="37" spans="1:24" ht="15.95" customHeight="1">
      <c r="A37" s="575"/>
      <c r="B37" s="580"/>
      <c r="C37" s="270"/>
      <c r="D37" s="270"/>
      <c r="E37" s="270"/>
      <c r="F37" s="270"/>
      <c r="G37" s="565"/>
      <c r="H37" s="565"/>
      <c r="I37" s="565"/>
      <c r="J37" s="576"/>
      <c r="K37" s="576"/>
      <c r="L37" s="576"/>
      <c r="M37" s="576"/>
      <c r="N37" s="576"/>
      <c r="O37" s="576"/>
      <c r="P37" s="576"/>
      <c r="Q37" s="576"/>
      <c r="R37" s="576"/>
      <c r="S37" s="576"/>
      <c r="T37" s="576"/>
      <c r="U37" s="576"/>
      <c r="V37" s="576"/>
      <c r="W37" s="576"/>
      <c r="X37" s="266"/>
    </row>
    <row r="38" spans="1:24" ht="15.95" customHeight="1">
      <c r="A38" s="575"/>
      <c r="B38" s="580"/>
      <c r="C38" s="270"/>
      <c r="D38" s="270"/>
      <c r="E38" s="270"/>
      <c r="F38" s="270"/>
      <c r="G38" s="565"/>
      <c r="H38" s="565"/>
      <c r="I38" s="565"/>
      <c r="J38" s="576"/>
      <c r="K38" s="576"/>
      <c r="L38" s="576"/>
      <c r="M38" s="576"/>
      <c r="N38" s="576"/>
      <c r="O38" s="576"/>
      <c r="P38" s="576"/>
      <c r="Q38" s="576"/>
      <c r="R38" s="576"/>
      <c r="S38" s="576"/>
      <c r="T38" s="576"/>
      <c r="U38" s="576"/>
      <c r="V38" s="576"/>
      <c r="W38" s="576"/>
      <c r="X38" s="266"/>
    </row>
    <row r="39" spans="1:24" ht="15.95" customHeight="1">
      <c r="A39" s="271" t="s">
        <v>607</v>
      </c>
      <c r="B39" s="581"/>
      <c r="C39" s="272"/>
      <c r="D39" s="272"/>
      <c r="E39" s="272"/>
      <c r="F39" s="272"/>
      <c r="G39" s="272"/>
      <c r="H39" s="272"/>
      <c r="I39" s="272"/>
      <c r="J39" s="272"/>
      <c r="K39" s="272"/>
      <c r="L39" s="272"/>
      <c r="M39" s="577"/>
      <c r="N39" s="577"/>
      <c r="O39" s="577"/>
      <c r="P39" s="577"/>
      <c r="Q39" s="578" t="s">
        <v>608</v>
      </c>
      <c r="R39" s="578"/>
      <c r="S39" s="578"/>
      <c r="T39" s="578"/>
      <c r="U39" s="578"/>
      <c r="V39" s="578"/>
      <c r="W39" s="578"/>
      <c r="X39" s="273"/>
    </row>
    <row r="40" spans="1:24" ht="15.95" customHeight="1">
      <c r="A40" s="274"/>
      <c r="B40" s="584" t="s">
        <v>595</v>
      </c>
      <c r="C40" s="567" t="s">
        <v>587</v>
      </c>
      <c r="D40" s="567"/>
      <c r="E40" s="567"/>
      <c r="F40" s="567"/>
      <c r="G40" s="586" t="s">
        <v>589</v>
      </c>
      <c r="H40" s="563"/>
      <c r="I40" s="567"/>
      <c r="J40" s="567" t="s">
        <v>590</v>
      </c>
      <c r="K40" s="567"/>
      <c r="L40" s="567"/>
      <c r="M40" s="567" t="s">
        <v>591</v>
      </c>
      <c r="N40" s="567"/>
      <c r="O40" s="567"/>
      <c r="P40" s="567" t="s">
        <v>596</v>
      </c>
      <c r="Q40" s="567"/>
      <c r="R40" s="567"/>
      <c r="S40" s="583" t="s">
        <v>592</v>
      </c>
      <c r="T40" s="567"/>
      <c r="U40" s="567" t="s">
        <v>606</v>
      </c>
      <c r="V40" s="567"/>
      <c r="W40" s="567"/>
      <c r="X40" s="275"/>
    </row>
    <row r="41" spans="1:24" ht="15.95" customHeight="1">
      <c r="A41" s="575" t="s">
        <v>597</v>
      </c>
      <c r="B41" s="580"/>
      <c r="C41" s="555"/>
      <c r="D41" s="555"/>
      <c r="E41" s="555"/>
      <c r="F41" s="555"/>
      <c r="G41" s="565"/>
      <c r="H41" s="565"/>
      <c r="I41" s="555"/>
      <c r="J41" s="555"/>
      <c r="K41" s="555"/>
      <c r="L41" s="555"/>
      <c r="M41" s="555"/>
      <c r="N41" s="555"/>
      <c r="O41" s="555"/>
      <c r="P41" s="555"/>
      <c r="Q41" s="555"/>
      <c r="R41" s="555"/>
      <c r="S41" s="555"/>
      <c r="T41" s="555"/>
      <c r="U41" s="555"/>
      <c r="V41" s="555"/>
      <c r="W41" s="555"/>
      <c r="X41" s="266"/>
    </row>
    <row r="42" spans="1:24" ht="15.95" customHeight="1">
      <c r="A42" s="575"/>
      <c r="B42" s="580"/>
      <c r="C42" s="270"/>
      <c r="D42" s="270"/>
      <c r="E42" s="270"/>
      <c r="F42" s="270"/>
      <c r="G42" s="565" t="s">
        <v>609</v>
      </c>
      <c r="H42" s="565"/>
      <c r="I42" s="565"/>
      <c r="J42" s="576"/>
      <c r="K42" s="576"/>
      <c r="L42" s="576"/>
      <c r="M42" s="576"/>
      <c r="N42" s="576"/>
      <c r="O42" s="576"/>
      <c r="P42" s="576"/>
      <c r="Q42" s="576"/>
      <c r="R42" s="576"/>
      <c r="S42" s="576"/>
      <c r="T42" s="576"/>
      <c r="U42" s="576"/>
      <c r="V42" s="576"/>
      <c r="W42" s="576"/>
      <c r="X42" s="266"/>
    </row>
    <row r="43" spans="1:24" ht="15.95" customHeight="1">
      <c r="A43" s="575"/>
      <c r="B43" s="580"/>
      <c r="C43" s="270"/>
      <c r="D43" s="270"/>
      <c r="E43" s="270"/>
      <c r="F43" s="270"/>
      <c r="G43" s="565"/>
      <c r="H43" s="565"/>
      <c r="I43" s="565"/>
      <c r="J43" s="576"/>
      <c r="K43" s="576"/>
      <c r="L43" s="576"/>
      <c r="M43" s="576"/>
      <c r="N43" s="576"/>
      <c r="O43" s="576"/>
      <c r="P43" s="576"/>
      <c r="Q43" s="576"/>
      <c r="R43" s="576"/>
      <c r="S43" s="576"/>
      <c r="T43" s="576"/>
      <c r="U43" s="576"/>
      <c r="V43" s="576"/>
      <c r="W43" s="576"/>
      <c r="X43" s="266"/>
    </row>
    <row r="44" spans="1:24" ht="15.95" customHeight="1">
      <c r="A44" s="575"/>
      <c r="B44" s="580"/>
      <c r="C44" s="270"/>
      <c r="D44" s="270"/>
      <c r="E44" s="270"/>
      <c r="F44" s="270"/>
      <c r="G44" s="565"/>
      <c r="H44" s="565"/>
      <c r="I44" s="565"/>
      <c r="J44" s="576"/>
      <c r="K44" s="576"/>
      <c r="L44" s="576"/>
      <c r="M44" s="576"/>
      <c r="N44" s="576"/>
      <c r="O44" s="576"/>
      <c r="P44" s="576"/>
      <c r="Q44" s="576"/>
      <c r="R44" s="576"/>
      <c r="S44" s="576"/>
      <c r="T44" s="576"/>
      <c r="U44" s="576"/>
      <c r="V44" s="576"/>
      <c r="W44" s="576"/>
      <c r="X44" s="266"/>
    </row>
    <row r="45" spans="1:24" ht="15.95" customHeight="1" thickBot="1">
      <c r="A45" s="276"/>
      <c r="B45" s="585"/>
      <c r="C45" s="277"/>
      <c r="D45" s="277"/>
      <c r="E45" s="277"/>
      <c r="F45" s="277"/>
      <c r="G45" s="277"/>
      <c r="H45" s="277"/>
      <c r="I45" s="277"/>
      <c r="J45" s="277"/>
      <c r="K45" s="277"/>
      <c r="L45" s="277"/>
      <c r="M45" s="573"/>
      <c r="N45" s="573"/>
      <c r="O45" s="573"/>
      <c r="P45" s="573"/>
      <c r="Q45" s="582" t="s">
        <v>608</v>
      </c>
      <c r="R45" s="582"/>
      <c r="S45" s="582"/>
      <c r="T45" s="582"/>
      <c r="U45" s="582"/>
      <c r="V45" s="582"/>
      <c r="W45" s="582"/>
      <c r="X45" s="268"/>
    </row>
    <row r="46" spans="1:24" ht="14.25" thickBot="1"/>
    <row r="47" spans="1:24" ht="13.5" customHeight="1">
      <c r="B47" s="278"/>
      <c r="C47" s="261"/>
      <c r="D47" s="588" t="s">
        <v>598</v>
      </c>
      <c r="E47" s="589"/>
      <c r="F47" s="590"/>
      <c r="G47" s="588" t="s">
        <v>599</v>
      </c>
      <c r="H47" s="589"/>
      <c r="I47" s="590"/>
      <c r="J47" s="588" t="s">
        <v>600</v>
      </c>
      <c r="K47" s="589"/>
      <c r="L47" s="590"/>
      <c r="M47" s="588" t="s">
        <v>8</v>
      </c>
      <c r="N47" s="589"/>
      <c r="O47" s="590"/>
      <c r="P47" s="279"/>
      <c r="R47" s="278"/>
      <c r="S47" s="454"/>
      <c r="T47" s="454"/>
      <c r="U47" s="278"/>
      <c r="V47" s="454"/>
      <c r="W47" s="454"/>
    </row>
    <row r="48" spans="1:24">
      <c r="B48" s="454"/>
      <c r="C48" s="261"/>
      <c r="D48" s="591"/>
      <c r="E48" s="587"/>
      <c r="F48" s="592"/>
      <c r="G48" s="591"/>
      <c r="H48" s="587"/>
      <c r="I48" s="592"/>
      <c r="J48" s="591"/>
      <c r="K48" s="587"/>
      <c r="L48" s="592"/>
      <c r="M48" s="591"/>
      <c r="N48" s="587"/>
      <c r="O48" s="592"/>
      <c r="P48" s="279"/>
      <c r="R48" s="454"/>
      <c r="S48" s="454"/>
      <c r="T48" s="454"/>
      <c r="U48" s="454"/>
      <c r="V48" s="454"/>
      <c r="W48" s="454"/>
    </row>
    <row r="49" spans="2:23">
      <c r="B49" s="454"/>
      <c r="C49" s="261"/>
      <c r="D49" s="593"/>
      <c r="E49" s="594"/>
      <c r="F49" s="595"/>
      <c r="G49" s="593"/>
      <c r="H49" s="594"/>
      <c r="I49" s="595"/>
      <c r="J49" s="593"/>
      <c r="K49" s="594"/>
      <c r="L49" s="595"/>
      <c r="M49" s="593"/>
      <c r="N49" s="594"/>
      <c r="O49" s="595"/>
      <c r="P49" s="279"/>
      <c r="R49" s="454"/>
      <c r="S49" s="454"/>
      <c r="T49" s="454"/>
      <c r="U49" s="454"/>
      <c r="V49" s="454"/>
      <c r="W49" s="454"/>
    </row>
    <row r="50" spans="2:23" ht="13.5" customHeight="1">
      <c r="B50" s="454"/>
      <c r="C50" s="261"/>
      <c r="D50" s="566"/>
      <c r="E50" s="567"/>
      <c r="F50" s="568"/>
      <c r="G50" s="566"/>
      <c r="H50" s="567"/>
      <c r="I50" s="568"/>
      <c r="J50" s="566"/>
      <c r="K50" s="567"/>
      <c r="L50" s="568"/>
      <c r="M50" s="566"/>
      <c r="N50" s="567"/>
      <c r="O50" s="568"/>
      <c r="P50" s="454"/>
      <c r="R50" s="454"/>
      <c r="S50" s="454"/>
      <c r="T50" s="454"/>
      <c r="U50" s="454"/>
      <c r="V50" s="454"/>
      <c r="W50" s="454"/>
    </row>
    <row r="51" spans="2:23" ht="13.5" customHeight="1">
      <c r="B51" s="454"/>
      <c r="C51" s="261"/>
      <c r="D51" s="596"/>
      <c r="E51" s="555"/>
      <c r="F51" s="597"/>
      <c r="G51" s="596"/>
      <c r="H51" s="555"/>
      <c r="I51" s="597"/>
      <c r="J51" s="596"/>
      <c r="K51" s="555"/>
      <c r="L51" s="597"/>
      <c r="M51" s="596"/>
      <c r="N51" s="555"/>
      <c r="O51" s="597"/>
      <c r="P51" s="454"/>
      <c r="R51" s="454"/>
      <c r="S51" s="454"/>
      <c r="T51" s="454"/>
      <c r="U51" s="454"/>
      <c r="V51" s="454"/>
      <c r="W51" s="454"/>
    </row>
    <row r="52" spans="2:23" ht="13.5" customHeight="1">
      <c r="B52" s="454"/>
      <c r="C52" s="261"/>
      <c r="D52" s="596"/>
      <c r="E52" s="555"/>
      <c r="F52" s="597"/>
      <c r="G52" s="596"/>
      <c r="H52" s="555"/>
      <c r="I52" s="597"/>
      <c r="J52" s="596"/>
      <c r="K52" s="555"/>
      <c r="L52" s="597"/>
      <c r="M52" s="596"/>
      <c r="N52" s="555"/>
      <c r="O52" s="597"/>
      <c r="P52" s="454"/>
      <c r="R52" s="454"/>
      <c r="S52" s="454"/>
      <c r="T52" s="454"/>
      <c r="U52" s="454"/>
      <c r="V52" s="454"/>
      <c r="W52" s="454"/>
    </row>
    <row r="53" spans="2:23" ht="13.5" customHeight="1" thickBot="1">
      <c r="B53" s="454"/>
      <c r="C53" s="261"/>
      <c r="D53" s="598"/>
      <c r="E53" s="573"/>
      <c r="F53" s="599"/>
      <c r="G53" s="598"/>
      <c r="H53" s="573"/>
      <c r="I53" s="599"/>
      <c r="J53" s="598"/>
      <c r="K53" s="573"/>
      <c r="L53" s="599"/>
      <c r="M53" s="598"/>
      <c r="N53" s="573"/>
      <c r="O53" s="599"/>
      <c r="P53" s="454"/>
      <c r="R53" s="454"/>
      <c r="S53" s="454"/>
      <c r="T53" s="454"/>
      <c r="U53" s="454"/>
      <c r="V53" s="454"/>
      <c r="W53" s="454"/>
    </row>
    <row r="54" spans="2:23">
      <c r="H54" s="280"/>
    </row>
    <row r="56" spans="2:23">
      <c r="R56" s="587"/>
      <c r="S56" s="555"/>
      <c r="T56" s="555"/>
      <c r="U56" s="587"/>
      <c r="V56" s="555"/>
      <c r="W56" s="555"/>
    </row>
    <row r="57" spans="2:23">
      <c r="R57" s="555"/>
      <c r="S57" s="555"/>
      <c r="T57" s="555"/>
      <c r="U57" s="555"/>
      <c r="V57" s="555"/>
      <c r="W57" s="555"/>
    </row>
    <row r="58" spans="2:23">
      <c r="R58" s="555"/>
      <c r="S58" s="555"/>
      <c r="T58" s="555"/>
      <c r="U58" s="555"/>
      <c r="V58" s="555"/>
      <c r="W58" s="555"/>
    </row>
    <row r="59" spans="2:23">
      <c r="R59" s="555"/>
      <c r="S59" s="555"/>
      <c r="T59" s="555"/>
      <c r="U59" s="555"/>
      <c r="V59" s="555"/>
      <c r="W59" s="555"/>
    </row>
    <row r="60" spans="2:23">
      <c r="R60" s="555"/>
      <c r="S60" s="555"/>
      <c r="T60" s="555"/>
      <c r="U60" s="555"/>
      <c r="V60" s="555"/>
      <c r="W60" s="555"/>
    </row>
    <row r="61" spans="2:23">
      <c r="R61" s="555"/>
      <c r="S61" s="555"/>
      <c r="T61" s="555"/>
      <c r="U61" s="555"/>
      <c r="V61" s="555"/>
      <c r="W61" s="555"/>
    </row>
    <row r="62" spans="2:23">
      <c r="R62" s="555"/>
      <c r="S62" s="555"/>
      <c r="T62" s="555"/>
      <c r="U62" s="555"/>
      <c r="V62" s="555"/>
      <c r="W62" s="555"/>
    </row>
  </sheetData>
  <mergeCells count="65">
    <mergeCell ref="R56:T58"/>
    <mergeCell ref="U56:W58"/>
    <mergeCell ref="R59:T62"/>
    <mergeCell ref="U59:W62"/>
    <mergeCell ref="D47:F49"/>
    <mergeCell ref="G47:I49"/>
    <mergeCell ref="J47:L49"/>
    <mergeCell ref="M47:O49"/>
    <mergeCell ref="D50:F53"/>
    <mergeCell ref="G50:I53"/>
    <mergeCell ref="J50:L53"/>
    <mergeCell ref="M50:O53"/>
    <mergeCell ref="A41:A44"/>
    <mergeCell ref="G42:I44"/>
    <mergeCell ref="J42:W44"/>
    <mergeCell ref="M45:N45"/>
    <mergeCell ref="O45:P45"/>
    <mergeCell ref="Q45:W45"/>
    <mergeCell ref="M40:N41"/>
    <mergeCell ref="O40:O41"/>
    <mergeCell ref="P40:Q41"/>
    <mergeCell ref="R40:R41"/>
    <mergeCell ref="S40:T41"/>
    <mergeCell ref="U40:W41"/>
    <mergeCell ref="B40:B45"/>
    <mergeCell ref="C40:F41"/>
    <mergeCell ref="G40:H41"/>
    <mergeCell ref="I40:I41"/>
    <mergeCell ref="J40:K41"/>
    <mergeCell ref="L40:L41"/>
    <mergeCell ref="U34:W35"/>
    <mergeCell ref="A35:A38"/>
    <mergeCell ref="G36:I38"/>
    <mergeCell ref="J36:W38"/>
    <mergeCell ref="M39:N39"/>
    <mergeCell ref="O39:P39"/>
    <mergeCell ref="Q39:W39"/>
    <mergeCell ref="L34:L35"/>
    <mergeCell ref="M34:N35"/>
    <mergeCell ref="O34:O35"/>
    <mergeCell ref="P34:Q35"/>
    <mergeCell ref="R34:R35"/>
    <mergeCell ref="S34:T35"/>
    <mergeCell ref="B34:B39"/>
    <mergeCell ref="C34:F35"/>
    <mergeCell ref="G34:H35"/>
    <mergeCell ref="I34:I35"/>
    <mergeCell ref="J34:K35"/>
    <mergeCell ref="A4:D5"/>
    <mergeCell ref="E4:X4"/>
    <mergeCell ref="E5:G5"/>
    <mergeCell ref="I5:W5"/>
    <mergeCell ref="A6:D6"/>
    <mergeCell ref="E6:X6"/>
    <mergeCell ref="B8:W32"/>
    <mergeCell ref="B33:D33"/>
    <mergeCell ref="E33:F33"/>
    <mergeCell ref="G33:K33"/>
    <mergeCell ref="L33:W33"/>
    <mergeCell ref="A2:X2"/>
    <mergeCell ref="A3:D3"/>
    <mergeCell ref="E3:G3"/>
    <mergeCell ref="H3:J3"/>
    <mergeCell ref="K3:M3"/>
    <mergeCell ref="N3:X3"/>
  </mergeCells>
  <phoneticPr fontId="4"/>
  <pageMargins left="0.78740157480314965" right="0.78740157480314965" top="0.59055118110236227" bottom="0.59055118110236227" header="0.51181102362204722" footer="0.51181102362204722"/>
  <pageSetup paperSize="9" scale="9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P24"/>
  <sheetViews>
    <sheetView view="pageBreakPreview" zoomScaleNormal="100" zoomScaleSheetLayoutView="100" workbookViewId="0"/>
  </sheetViews>
  <sheetFormatPr defaultColWidth="9" defaultRowHeight="30" customHeight="1"/>
  <cols>
    <col min="1" max="1" width="1.75" style="3" customWidth="1"/>
    <col min="2" max="2" width="6.625" style="3" customWidth="1"/>
    <col min="3" max="3" width="24.5" style="3" customWidth="1"/>
    <col min="4" max="4" width="38.875" style="3" customWidth="1"/>
    <col min="5" max="5" width="12.5" style="3" customWidth="1"/>
    <col min="6" max="6" width="8" style="3" customWidth="1"/>
    <col min="7" max="7" width="1.75" style="3" customWidth="1"/>
    <col min="8" max="9" width="9" style="3"/>
    <col min="10" max="13" width="9" style="3" customWidth="1"/>
    <col min="14" max="15" width="9" style="3"/>
    <col min="16" max="16" width="9" style="3" customWidth="1"/>
    <col min="17" max="16384" width="9" style="3"/>
  </cols>
  <sheetData>
    <row r="1" spans="1:16" ht="30" customHeight="1" thickBot="1">
      <c r="A1" s="281"/>
      <c r="B1" s="281"/>
      <c r="C1" s="281"/>
      <c r="D1" s="281"/>
      <c r="E1" s="281"/>
      <c r="F1" s="281"/>
      <c r="G1" s="281"/>
      <c r="N1" s="5">
        <v>1</v>
      </c>
      <c r="O1" s="5">
        <v>1</v>
      </c>
    </row>
    <row r="2" spans="1:16" ht="30" customHeight="1">
      <c r="A2" s="281"/>
      <c r="B2" s="282"/>
      <c r="C2" s="283"/>
      <c r="D2" s="283"/>
      <c r="E2" s="283"/>
      <c r="F2" s="284"/>
      <c r="G2" s="281"/>
      <c r="N2" s="6" t="s">
        <v>386</v>
      </c>
      <c r="O2" s="6" t="s">
        <v>389</v>
      </c>
      <c r="P2" s="4" t="s">
        <v>229</v>
      </c>
    </row>
    <row r="3" spans="1:16" ht="30" customHeight="1">
      <c r="A3" s="281"/>
      <c r="B3" s="285"/>
      <c r="C3" s="286"/>
      <c r="D3" s="286"/>
      <c r="E3" s="286"/>
      <c r="F3" s="287"/>
      <c r="G3" s="281"/>
      <c r="N3" s="6" t="s">
        <v>387</v>
      </c>
      <c r="O3" s="6" t="s">
        <v>390</v>
      </c>
      <c r="P3" s="4" t="s">
        <v>232</v>
      </c>
    </row>
    <row r="4" spans="1:16" ht="46.9" customHeight="1">
      <c r="A4" s="281"/>
      <c r="B4" s="285"/>
      <c r="C4" s="602" t="str">
        <f>INDEX($N$2:$N$4,$N$1)</f>
        <v>工事写真帳</v>
      </c>
      <c r="D4" s="602"/>
      <c r="E4" s="602"/>
      <c r="F4" s="287"/>
      <c r="G4" s="281"/>
      <c r="I4" s="7" t="s">
        <v>398</v>
      </c>
      <c r="N4" s="6" t="s">
        <v>388</v>
      </c>
      <c r="O4" s="6" t="s">
        <v>391</v>
      </c>
      <c r="P4" s="4" t="s">
        <v>238</v>
      </c>
    </row>
    <row r="5" spans="1:16" ht="30" customHeight="1">
      <c r="A5" s="281"/>
      <c r="B5" s="285"/>
      <c r="C5" s="286"/>
      <c r="D5" s="286"/>
      <c r="E5" s="286"/>
      <c r="F5" s="287"/>
      <c r="G5" s="281"/>
      <c r="O5" s="6" t="s">
        <v>392</v>
      </c>
      <c r="P5" s="4" t="s">
        <v>231</v>
      </c>
    </row>
    <row r="6" spans="1:16" ht="30" customHeight="1">
      <c r="A6" s="281"/>
      <c r="B6" s="285"/>
      <c r="C6" s="603" t="str">
        <f>入力表!B4</f>
        <v>令和3,4年度</v>
      </c>
      <c r="D6" s="603"/>
      <c r="E6" s="603"/>
      <c r="F6" s="287"/>
      <c r="G6" s="281"/>
      <c r="I6" s="8" t="s">
        <v>397</v>
      </c>
      <c r="O6" s="6" t="s">
        <v>393</v>
      </c>
      <c r="P6" s="4" t="s">
        <v>248</v>
      </c>
    </row>
    <row r="7" spans="1:16" ht="30" customHeight="1">
      <c r="A7" s="281"/>
      <c r="B7" s="285"/>
      <c r="C7" s="286"/>
      <c r="D7" s="286"/>
      <c r="E7" s="286"/>
      <c r="F7" s="287"/>
      <c r="G7" s="281"/>
      <c r="O7" s="6" t="s">
        <v>394</v>
      </c>
      <c r="P7" s="4" t="s">
        <v>230</v>
      </c>
    </row>
    <row r="8" spans="1:16" ht="38.450000000000003" customHeight="1">
      <c r="A8" s="281"/>
      <c r="B8" s="285"/>
      <c r="C8" s="288" t="s">
        <v>226</v>
      </c>
      <c r="D8" s="604" t="str">
        <f>入力表!B5</f>
        <v>富山2号線道路改良工事</v>
      </c>
      <c r="E8" s="604"/>
      <c r="F8" s="287"/>
      <c r="G8" s="281"/>
      <c r="O8" s="6" t="s">
        <v>395</v>
      </c>
      <c r="P8" s="4" t="s">
        <v>240</v>
      </c>
    </row>
    <row r="9" spans="1:16" ht="30" customHeight="1">
      <c r="A9" s="281"/>
      <c r="B9" s="285"/>
      <c r="C9" s="286"/>
      <c r="D9" s="286"/>
      <c r="E9" s="286"/>
      <c r="F9" s="287"/>
      <c r="G9" s="281"/>
      <c r="O9" s="6" t="s">
        <v>396</v>
      </c>
      <c r="P9" s="4" t="s">
        <v>239</v>
      </c>
    </row>
    <row r="10" spans="1:16" ht="30" customHeight="1">
      <c r="A10" s="281"/>
      <c r="B10" s="285"/>
      <c r="C10" s="288" t="s">
        <v>227</v>
      </c>
      <c r="D10" s="289" t="str">
        <f>入力表!B6</f>
        <v>富山市　総曲輪　地内</v>
      </c>
      <c r="E10" s="290"/>
      <c r="F10" s="287"/>
      <c r="G10" s="281"/>
    </row>
    <row r="11" spans="1:16" ht="30" customHeight="1">
      <c r="A11" s="281"/>
      <c r="B11" s="285"/>
      <c r="C11" s="286"/>
      <c r="D11" s="286"/>
      <c r="E11" s="286"/>
      <c r="F11" s="287"/>
      <c r="G11" s="281"/>
    </row>
    <row r="12" spans="1:16" ht="30" customHeight="1">
      <c r="A12" s="281"/>
      <c r="B12" s="285"/>
      <c r="C12" s="288" t="s">
        <v>228</v>
      </c>
      <c r="D12" s="291" t="str">
        <f>入力表!B9</f>
        <v>令和3年4月2日</v>
      </c>
      <c r="E12" s="288" t="s">
        <v>574</v>
      </c>
      <c r="F12" s="287"/>
      <c r="G12" s="281"/>
    </row>
    <row r="13" spans="1:16" ht="30" customHeight="1">
      <c r="A13" s="281"/>
      <c r="B13" s="285"/>
      <c r="C13" s="286"/>
      <c r="D13" s="286"/>
      <c r="E13" s="286"/>
      <c r="F13" s="287"/>
      <c r="G13" s="281"/>
    </row>
    <row r="14" spans="1:16" ht="30" customHeight="1">
      <c r="A14" s="281"/>
      <c r="B14" s="285"/>
      <c r="C14" s="288" t="s">
        <v>233</v>
      </c>
      <c r="D14" s="291" t="str">
        <f>入力表!B10</f>
        <v>令和4年1月12日</v>
      </c>
      <c r="E14" s="288" t="s">
        <v>235</v>
      </c>
      <c r="F14" s="287"/>
      <c r="G14" s="281"/>
    </row>
    <row r="15" spans="1:16" ht="30" customHeight="1">
      <c r="A15" s="281"/>
      <c r="B15" s="285"/>
      <c r="C15" s="286"/>
      <c r="D15" s="286"/>
      <c r="E15" s="286"/>
      <c r="F15" s="287"/>
      <c r="G15" s="281"/>
    </row>
    <row r="16" spans="1:16" ht="51.6" customHeight="1">
      <c r="A16" s="281"/>
      <c r="B16" s="285"/>
      <c r="C16" s="292" t="str">
        <f>INDEX($P$2:$P$9,$O$1)</f>
        <v>完 成 日</v>
      </c>
      <c r="D16" s="293" t="str">
        <f>入力表!B19</f>
        <v>令和3年8月1日</v>
      </c>
      <c r="E16" s="286"/>
      <c r="F16" s="287"/>
      <c r="G16" s="281"/>
    </row>
    <row r="17" spans="1:7" ht="30" customHeight="1">
      <c r="A17" s="281"/>
      <c r="B17" s="285"/>
      <c r="C17" s="286"/>
      <c r="D17" s="286"/>
      <c r="E17" s="286"/>
      <c r="F17" s="287"/>
      <c r="G17" s="281"/>
    </row>
    <row r="18" spans="1:7" ht="51.6" customHeight="1">
      <c r="A18" s="281"/>
      <c r="B18" s="285"/>
      <c r="C18" s="286"/>
      <c r="D18" s="286"/>
      <c r="E18" s="286"/>
      <c r="F18" s="287"/>
      <c r="G18" s="281"/>
    </row>
    <row r="19" spans="1:7" ht="30" customHeight="1">
      <c r="A19" s="281"/>
      <c r="B19" s="285"/>
      <c r="C19" s="286"/>
      <c r="D19" s="286"/>
      <c r="E19" s="286"/>
      <c r="F19" s="287"/>
      <c r="G19" s="281"/>
    </row>
    <row r="20" spans="1:7" ht="36" customHeight="1">
      <c r="A20" s="281"/>
      <c r="B20" s="285"/>
      <c r="C20" s="286"/>
      <c r="D20" s="605" t="str">
        <f>入力表!B14</f>
        <v>富山市新桜町0番00号</v>
      </c>
      <c r="E20" s="605"/>
      <c r="F20" s="287"/>
      <c r="G20" s="281"/>
    </row>
    <row r="21" spans="1:7" ht="51.6" customHeight="1">
      <c r="A21" s="281"/>
      <c r="B21" s="285"/>
      <c r="C21" s="288" t="s">
        <v>237</v>
      </c>
      <c r="D21" s="600" t="str">
        <f>入力表!B15</f>
        <v>○○建設・△△興業富山2号線道路改良工事共同企業体</v>
      </c>
      <c r="E21" s="600"/>
      <c r="F21" s="287"/>
      <c r="G21" s="281"/>
    </row>
    <row r="22" spans="1:7" ht="36" customHeight="1">
      <c r="A22" s="281"/>
      <c r="B22" s="285"/>
      <c r="C22" s="286"/>
      <c r="D22" s="601" t="str">
        <f>入力表!B17</f>
        <v>代表者　○○建設株式会社
代表取締役　大山　銀次</v>
      </c>
      <c r="E22" s="601"/>
      <c r="F22" s="287"/>
      <c r="G22" s="281"/>
    </row>
    <row r="23" spans="1:7" ht="30" customHeight="1" thickBot="1">
      <c r="A23" s="281"/>
      <c r="B23" s="294"/>
      <c r="C23" s="295"/>
      <c r="D23" s="295"/>
      <c r="E23" s="295"/>
      <c r="F23" s="296"/>
      <c r="G23" s="281"/>
    </row>
    <row r="24" spans="1:7" ht="30" customHeight="1">
      <c r="A24" s="281"/>
      <c r="B24" s="281"/>
      <c r="C24" s="281"/>
      <c r="D24" s="281"/>
      <c r="E24" s="281"/>
      <c r="F24" s="281"/>
      <c r="G24" s="281"/>
    </row>
  </sheetData>
  <mergeCells count="6">
    <mergeCell ref="D21:E21"/>
    <mergeCell ref="D22:E22"/>
    <mergeCell ref="C4:E4"/>
    <mergeCell ref="C6:E6"/>
    <mergeCell ref="D8:E8"/>
    <mergeCell ref="D20:E20"/>
  </mergeCells>
  <phoneticPr fontId="2"/>
  <pageMargins left="0.78740157480314965"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9" r:id="rId4" name="Drop Down 3">
              <controlPr defaultSize="0" print="0" autoLine="0" autoPict="0">
                <anchor moveWithCells="1">
                  <from>
                    <xdr:col>8</xdr:col>
                    <xdr:colOff>0</xdr:colOff>
                    <xdr:row>4</xdr:row>
                    <xdr:rowOff>38100</xdr:rowOff>
                  </from>
                  <to>
                    <xdr:col>11</xdr:col>
                    <xdr:colOff>361950</xdr:colOff>
                    <xdr:row>5</xdr:row>
                    <xdr:rowOff>0</xdr:rowOff>
                  </to>
                </anchor>
              </controlPr>
            </control>
          </mc:Choice>
        </mc:AlternateContent>
        <mc:AlternateContent xmlns:mc="http://schemas.openxmlformats.org/markup-compatibility/2006">
          <mc:Choice Requires="x14">
            <control shapeId="29700" r:id="rId5" name="Drop Down 4">
              <controlPr defaultSize="0" print="0" autoLine="0" autoPict="0">
                <anchor moveWithCells="1">
                  <from>
                    <xdr:col>8</xdr:col>
                    <xdr:colOff>0</xdr:colOff>
                    <xdr:row>6</xdr:row>
                    <xdr:rowOff>38100</xdr:rowOff>
                  </from>
                  <to>
                    <xdr:col>11</xdr:col>
                    <xdr:colOff>361950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heetPr>
  <dimension ref="A1:I21"/>
  <sheetViews>
    <sheetView zoomScaleNormal="100" zoomScaleSheetLayoutView="85" zoomScalePageLayoutView="85" workbookViewId="0"/>
  </sheetViews>
  <sheetFormatPr defaultColWidth="9" defaultRowHeight="22.5" customHeight="1"/>
  <cols>
    <col min="1" max="3" width="2.25" style="9" customWidth="1"/>
    <col min="4" max="4" width="5" style="11" customWidth="1"/>
    <col min="5" max="5" width="17.5" style="11" customWidth="1"/>
    <col min="6" max="6" width="6.125" style="9" bestFit="1" customWidth="1"/>
    <col min="7" max="7" width="35.75" style="41" customWidth="1"/>
    <col min="8" max="8" width="2.5" style="41" customWidth="1"/>
    <col min="9" max="9" width="39.75" style="42" bestFit="1" customWidth="1"/>
    <col min="10" max="16384" width="9" style="41"/>
  </cols>
  <sheetData>
    <row r="1" spans="1:9" ht="22.5" customHeight="1">
      <c r="A1" s="10"/>
      <c r="D1" s="32" t="s">
        <v>256</v>
      </c>
      <c r="E1" s="9"/>
      <c r="G1" s="40"/>
    </row>
    <row r="2" spans="1:9" ht="13.5" customHeight="1" thickBot="1">
      <c r="A2" s="10"/>
      <c r="D2" s="12"/>
      <c r="E2" s="9"/>
      <c r="G2" s="40"/>
    </row>
    <row r="3" spans="1:9" ht="22.5" customHeight="1" thickBot="1">
      <c r="A3" s="14" t="s">
        <v>218</v>
      </c>
      <c r="B3" s="14" t="s">
        <v>312</v>
      </c>
      <c r="D3" s="15"/>
      <c r="E3" s="33" t="s">
        <v>250</v>
      </c>
      <c r="F3" s="25"/>
      <c r="G3" s="43" t="s">
        <v>538</v>
      </c>
      <c r="I3" s="44" t="s">
        <v>253</v>
      </c>
    </row>
    <row r="4" spans="1:9" ht="22.5" customHeight="1">
      <c r="A4" s="14" t="str">
        <f>"令和"&amp;REPT(" ",4)&amp;"年度"</f>
        <v>令和    年度</v>
      </c>
      <c r="B4" s="14" t="str">
        <f>TEXT(G4,"令和0年度;d;"&amp;$A4&amp;";令和@年度")</f>
        <v>令和3,4年度</v>
      </c>
      <c r="D4" s="63" t="s">
        <v>0</v>
      </c>
      <c r="E4" s="22"/>
      <c r="F4" s="23"/>
      <c r="G4" s="45" t="s">
        <v>569</v>
      </c>
      <c r="I4" s="46" t="s">
        <v>571</v>
      </c>
    </row>
    <row r="5" spans="1:9" ht="45.2" customHeight="1">
      <c r="A5" s="14"/>
      <c r="B5" s="14" t="str">
        <f>TEXT(G5,"#")</f>
        <v>富山2号線道路改良工事</v>
      </c>
      <c r="D5" s="16" t="s">
        <v>1</v>
      </c>
      <c r="E5" s="17"/>
      <c r="F5" s="24"/>
      <c r="G5" s="47" t="s">
        <v>73</v>
      </c>
      <c r="I5" s="46"/>
    </row>
    <row r="6" spans="1:9" ht="22.5" customHeight="1">
      <c r="A6" s="14" t="str">
        <f>"富山市"&amp;REPT(" ",16)&amp;"地内"</f>
        <v>富山市                地内</v>
      </c>
      <c r="B6" s="14" t="str">
        <f>TEXT(G6,"0;-0;"&amp;A6)</f>
        <v>富山市　総曲輪　地内</v>
      </c>
      <c r="D6" s="16" t="s">
        <v>2</v>
      </c>
      <c r="E6" s="17"/>
      <c r="F6" s="24"/>
      <c r="G6" s="47" t="s">
        <v>311</v>
      </c>
      <c r="I6" s="46"/>
    </row>
    <row r="7" spans="1:9" ht="22.5" customHeight="1">
      <c r="A7" s="14" t="str">
        <f>REPT(" ",15)&amp;"円"</f>
        <v xml:space="preserve">               円</v>
      </c>
      <c r="B7" s="14" t="str">
        <f>TEXT(G7,"#,##0 円;d;"&amp;A7)</f>
        <v>123,456,000 円</v>
      </c>
      <c r="D7" s="16" t="s">
        <v>405</v>
      </c>
      <c r="E7" s="17"/>
      <c r="F7" s="24"/>
      <c r="G7" s="48">
        <v>123456000</v>
      </c>
      <c r="I7" s="46" t="s">
        <v>251</v>
      </c>
    </row>
    <row r="8" spans="1:9" ht="22.5" customHeight="1">
      <c r="A8" s="14" t="s">
        <v>225</v>
      </c>
      <c r="B8" s="14" t="str">
        <f t="shared" ref="B8:B9" si="0">TEXT(G8,"ggge年m月d日;d;"&amp;A8)</f>
        <v>令和3年4月1日</v>
      </c>
      <c r="D8" s="16" t="s">
        <v>467</v>
      </c>
      <c r="E8" s="17"/>
      <c r="F8" s="24"/>
      <c r="G8" s="49">
        <v>44287</v>
      </c>
      <c r="I8" s="46"/>
    </row>
    <row r="9" spans="1:9" ht="22.5" customHeight="1">
      <c r="A9" s="14" t="s">
        <v>225</v>
      </c>
      <c r="B9" s="14" t="str">
        <f t="shared" si="0"/>
        <v>令和3年4月2日</v>
      </c>
      <c r="D9" s="465" t="s">
        <v>517</v>
      </c>
      <c r="E9" s="466"/>
      <c r="F9" s="28" t="s">
        <v>515</v>
      </c>
      <c r="G9" s="50">
        <v>44288</v>
      </c>
      <c r="I9" s="55" t="s">
        <v>507</v>
      </c>
    </row>
    <row r="10" spans="1:9" ht="22.5" customHeight="1">
      <c r="A10" s="14" t="s">
        <v>225</v>
      </c>
      <c r="B10" s="14" t="str">
        <f>TEXT(G10,"ggge年m月d日;d;"&amp;A10)</f>
        <v>令和4年1月12日</v>
      </c>
      <c r="D10" s="467"/>
      <c r="E10" s="468"/>
      <c r="F10" s="29" t="s">
        <v>516</v>
      </c>
      <c r="G10" s="51">
        <v>44573</v>
      </c>
      <c r="I10" s="46"/>
    </row>
    <row r="11" spans="1:9" ht="22.5" customHeight="1">
      <c r="A11" s="14"/>
      <c r="B11" s="14" t="str">
        <f>TEXT($G11,"ggge年m月d日;d;")</f>
        <v/>
      </c>
      <c r="D11" s="60" t="s">
        <v>518</v>
      </c>
      <c r="E11" s="57"/>
      <c r="F11" s="30" t="s">
        <v>515</v>
      </c>
      <c r="G11" s="50"/>
      <c r="I11" s="55" t="s">
        <v>508</v>
      </c>
    </row>
    <row r="12" spans="1:9" ht="22.5" customHeight="1">
      <c r="A12" s="14"/>
      <c r="B12" s="14" t="str">
        <f>TEXT($G12,"ggge年m月d日;d;")</f>
        <v/>
      </c>
      <c r="D12" s="59" t="s">
        <v>573</v>
      </c>
      <c r="E12" s="58"/>
      <c r="F12" s="29" t="s">
        <v>516</v>
      </c>
      <c r="G12" s="51"/>
      <c r="I12" s="46"/>
    </row>
    <row r="13" spans="1:9" ht="22.5" customHeight="1">
      <c r="A13" s="14"/>
      <c r="B13" s="14" t="str">
        <f>TEXT(G13,"#")</f>
        <v>富山市長</v>
      </c>
      <c r="D13" s="16" t="s">
        <v>423</v>
      </c>
      <c r="E13" s="17"/>
      <c r="F13" s="24"/>
      <c r="G13" s="52" t="s">
        <v>254</v>
      </c>
      <c r="I13" s="46"/>
    </row>
    <row r="14" spans="1:9" ht="22.5" customHeight="1">
      <c r="A14" s="14"/>
      <c r="B14" s="14" t="str">
        <f>TEXT(G14,"#")</f>
        <v>富山市新桜町0番00号</v>
      </c>
      <c r="D14" s="456"/>
      <c r="E14" s="455" t="s">
        <v>11</v>
      </c>
      <c r="F14" s="24"/>
      <c r="G14" s="53" t="s">
        <v>72</v>
      </c>
      <c r="I14" s="46"/>
    </row>
    <row r="15" spans="1:9" ht="45.2" customHeight="1">
      <c r="A15" s="14"/>
      <c r="B15" s="14" t="str">
        <f>TEXT(G15,"#")</f>
        <v>○○建設・△△興業富山2号線道路改良工事共同企業体</v>
      </c>
      <c r="D15" s="19" t="s">
        <v>255</v>
      </c>
      <c r="E15" s="455" t="s">
        <v>523</v>
      </c>
      <c r="F15" s="31"/>
      <c r="G15" s="47" t="s">
        <v>383</v>
      </c>
      <c r="I15" s="46" t="s">
        <v>506</v>
      </c>
    </row>
    <row r="16" spans="1:9" ht="33.75" customHeight="1">
      <c r="A16" s="14"/>
      <c r="B16" s="14" t="str">
        <f>TEXT(G16,"0;-0;"&amp;B15)</f>
        <v>○○建設・△△興業JV</v>
      </c>
      <c r="D16" s="18"/>
      <c r="E16" s="455" t="s">
        <v>524</v>
      </c>
      <c r="F16" s="24"/>
      <c r="G16" s="47" t="s">
        <v>223</v>
      </c>
      <c r="I16" s="46" t="s">
        <v>567</v>
      </c>
    </row>
    <row r="17" spans="1:9" ht="33.75" customHeight="1">
      <c r="A17" s="14"/>
      <c r="B17" s="14" t="str">
        <f>TEXT(G17,"#")</f>
        <v>代表者　○○建設株式会社
代表取締役　大山　銀次</v>
      </c>
      <c r="D17" s="18"/>
      <c r="E17" s="455" t="s">
        <v>519</v>
      </c>
      <c r="F17" s="24"/>
      <c r="G17" s="47" t="s">
        <v>3</v>
      </c>
      <c r="I17" s="46" t="s">
        <v>566</v>
      </c>
    </row>
    <row r="18" spans="1:9" ht="22.5" customHeight="1" thickBot="1">
      <c r="A18" s="14"/>
      <c r="B18" s="14" t="str">
        <f>TEXT(G18,"#")</f>
        <v>婦中　和馬</v>
      </c>
      <c r="D18" s="18"/>
      <c r="E18" s="458" t="s">
        <v>252</v>
      </c>
      <c r="F18" s="459"/>
      <c r="G18" s="460" t="s">
        <v>561</v>
      </c>
      <c r="I18" s="464" t="s">
        <v>650</v>
      </c>
    </row>
    <row r="19" spans="1:9" ht="22.5" customHeight="1" thickTop="1">
      <c r="A19" s="14" t="s">
        <v>225</v>
      </c>
      <c r="B19" s="14" t="str">
        <f t="shared" ref="B19:B20" si="1">TEXT(G19,"ggge年m月d日;d;"&amp;A19)</f>
        <v>令和3年8月1日</v>
      </c>
      <c r="D19" s="461" t="s">
        <v>424</v>
      </c>
      <c r="E19" s="462"/>
      <c r="F19" s="26"/>
      <c r="G19" s="463">
        <v>44409</v>
      </c>
      <c r="I19" s="55" t="s">
        <v>570</v>
      </c>
    </row>
    <row r="20" spans="1:9" ht="22.5" customHeight="1" thickBot="1">
      <c r="A20" s="14" t="s">
        <v>225</v>
      </c>
      <c r="B20" s="14" t="str">
        <f t="shared" si="1"/>
        <v>令和3年8月9日</v>
      </c>
      <c r="D20" s="20" t="s">
        <v>4</v>
      </c>
      <c r="E20" s="21"/>
      <c r="F20" s="27"/>
      <c r="G20" s="54">
        <v>44417</v>
      </c>
      <c r="I20" s="56" t="s">
        <v>572</v>
      </c>
    </row>
    <row r="21" spans="1:9" ht="22.5" customHeight="1">
      <c r="B21" s="13"/>
      <c r="I21" s="46" t="s">
        <v>525</v>
      </c>
    </row>
  </sheetData>
  <sheetProtection formatCells="0" formatColumns="0" formatRows="0"/>
  <mergeCells count="1">
    <mergeCell ref="D9:E10"/>
  </mergeCells>
  <phoneticPr fontId="4"/>
  <pageMargins left="0.70866141732283472" right="0.70866141732283472" top="2.3228346456692917" bottom="0.74803149606299213" header="0.31496062992125984" footer="0.31496062992125984"/>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B8:I56"/>
  <sheetViews>
    <sheetView workbookViewId="0"/>
  </sheetViews>
  <sheetFormatPr defaultColWidth="9" defaultRowHeight="13.5"/>
  <cols>
    <col min="1" max="1" width="1.75" style="65" customWidth="1"/>
    <col min="2" max="2" width="2.5" style="65" customWidth="1"/>
    <col min="3" max="3" width="10.5" style="65" bestFit="1" customWidth="1"/>
    <col min="4" max="4" width="9.125" style="65" customWidth="1"/>
    <col min="5" max="5" width="23.5" style="65" customWidth="1"/>
    <col min="6" max="6" width="3.5" style="65" bestFit="1" customWidth="1"/>
    <col min="7" max="7" width="5.125" style="65" customWidth="1"/>
    <col min="8" max="8" width="34.5" style="65" customWidth="1"/>
    <col min="9" max="9" width="2.5" style="65" customWidth="1"/>
    <col min="10" max="10" width="1.75" style="65" customWidth="1"/>
    <col min="11" max="16384" width="9" style="65"/>
  </cols>
  <sheetData>
    <row r="8" spans="2:9">
      <c r="B8" s="108" t="s">
        <v>266</v>
      </c>
    </row>
    <row r="9" spans="2:9">
      <c r="B9" s="74"/>
      <c r="C9" s="75"/>
      <c r="D9" s="75"/>
      <c r="E9" s="75"/>
      <c r="F9" s="75"/>
      <c r="G9" s="75"/>
      <c r="H9" s="75"/>
      <c r="I9" s="78"/>
    </row>
    <row r="10" spans="2:9">
      <c r="B10" s="79"/>
      <c r="C10" s="161"/>
      <c r="D10" s="161"/>
      <c r="E10" s="161"/>
      <c r="F10" s="161"/>
      <c r="G10" s="161"/>
      <c r="H10" s="297" t="s">
        <v>29</v>
      </c>
      <c r="I10" s="298"/>
    </row>
    <row r="11" spans="2:9" ht="14.25">
      <c r="B11" s="79"/>
      <c r="C11" s="162" t="s">
        <v>9</v>
      </c>
      <c r="D11" s="299" t="str">
        <f>入力表!B13</f>
        <v>富山市長</v>
      </c>
      <c r="E11" s="161"/>
      <c r="F11" s="161"/>
      <c r="G11" s="161"/>
      <c r="H11" s="161"/>
      <c r="I11" s="82"/>
    </row>
    <row r="12" spans="2:9">
      <c r="B12" s="79"/>
      <c r="C12" s="161"/>
      <c r="D12" s="161"/>
      <c r="E12" s="161"/>
      <c r="F12" s="161"/>
      <c r="G12" s="161"/>
      <c r="H12" s="161"/>
      <c r="I12" s="82"/>
    </row>
    <row r="13" spans="2:9" ht="28.9" customHeight="1">
      <c r="B13" s="79"/>
      <c r="C13" s="161"/>
      <c r="D13" s="161"/>
      <c r="E13" s="161"/>
      <c r="F13" s="161"/>
      <c r="G13" s="300" t="s">
        <v>30</v>
      </c>
      <c r="H13" s="301" t="str">
        <f>入力表!B14</f>
        <v>富山市新桜町0番00号</v>
      </c>
      <c r="I13" s="302"/>
    </row>
    <row r="14" spans="2:9" ht="42" customHeight="1">
      <c r="B14" s="79"/>
      <c r="C14" s="161"/>
      <c r="D14" s="161"/>
      <c r="E14" s="161"/>
      <c r="F14" s="161"/>
      <c r="G14" s="300" t="s">
        <v>31</v>
      </c>
      <c r="H14" s="301" t="str">
        <f>入力表!B15</f>
        <v>○○建設・△△興業富山2号線道路改良工事共同企業体</v>
      </c>
      <c r="I14" s="302"/>
    </row>
    <row r="15" spans="2:9" ht="28.9" customHeight="1">
      <c r="B15" s="79"/>
      <c r="C15" s="161"/>
      <c r="D15" s="161"/>
      <c r="E15" s="161"/>
      <c r="F15" s="161"/>
      <c r="G15" s="161"/>
      <c r="H15" s="301" t="str">
        <f>入力表!B17</f>
        <v>代表者　○○建設株式会社
代表取締役　大山　銀次</v>
      </c>
      <c r="I15" s="302"/>
    </row>
    <row r="16" spans="2:9">
      <c r="B16" s="79"/>
      <c r="C16" s="161"/>
      <c r="D16" s="161"/>
      <c r="E16" s="161"/>
      <c r="F16" s="161"/>
      <c r="G16" s="161"/>
      <c r="H16" s="161"/>
      <c r="I16" s="82"/>
    </row>
    <row r="17" spans="2:9" ht="18.75">
      <c r="B17" s="79"/>
      <c r="C17" s="161"/>
      <c r="D17" s="161"/>
      <c r="E17" s="161"/>
      <c r="F17" s="303" t="s">
        <v>264</v>
      </c>
      <c r="G17" s="161"/>
      <c r="H17" s="161"/>
      <c r="I17" s="82"/>
    </row>
    <row r="18" spans="2:9">
      <c r="B18" s="79"/>
      <c r="C18" s="161"/>
      <c r="D18" s="161"/>
      <c r="E18" s="161"/>
      <c r="F18" s="161"/>
      <c r="G18" s="161"/>
      <c r="H18" s="161"/>
      <c r="I18" s="82"/>
    </row>
    <row r="19" spans="2:9" ht="13.15" customHeight="1">
      <c r="B19" s="79"/>
      <c r="C19" s="304"/>
      <c r="D19" s="304"/>
      <c r="E19" s="161"/>
      <c r="F19" s="305" t="s">
        <v>265</v>
      </c>
      <c r="G19" s="161"/>
      <c r="H19" s="161"/>
      <c r="I19" s="82"/>
    </row>
    <row r="20" spans="2:9">
      <c r="B20" s="79"/>
      <c r="C20" s="161"/>
      <c r="D20" s="161"/>
      <c r="E20" s="161"/>
      <c r="F20" s="161"/>
      <c r="G20" s="161"/>
      <c r="H20" s="161"/>
      <c r="I20" s="82"/>
    </row>
    <row r="21" spans="2:9">
      <c r="B21" s="79"/>
      <c r="C21" s="161"/>
      <c r="D21" s="161"/>
      <c r="E21" s="161"/>
      <c r="F21" s="305" t="s">
        <v>34</v>
      </c>
      <c r="G21" s="161"/>
      <c r="H21" s="161"/>
      <c r="I21" s="82"/>
    </row>
    <row r="22" spans="2:9">
      <c r="B22" s="79"/>
      <c r="C22" s="161"/>
      <c r="D22" s="161"/>
      <c r="E22" s="161"/>
      <c r="F22" s="161"/>
      <c r="G22" s="305"/>
      <c r="H22" s="161"/>
      <c r="I22" s="82"/>
    </row>
    <row r="23" spans="2:9" ht="13.15" customHeight="1">
      <c r="B23" s="79"/>
      <c r="C23" s="161" t="s">
        <v>261</v>
      </c>
      <c r="D23" s="161"/>
      <c r="E23" s="306" t="str">
        <f>入力表!B5</f>
        <v>富山2号線道路改良工事</v>
      </c>
      <c r="F23" s="161"/>
      <c r="G23" s="161"/>
      <c r="H23" s="161"/>
      <c r="I23" s="82"/>
    </row>
    <row r="24" spans="2:9">
      <c r="B24" s="79"/>
      <c r="C24" s="161"/>
      <c r="D24" s="161"/>
      <c r="E24" s="161"/>
      <c r="F24" s="161"/>
      <c r="G24" s="161"/>
      <c r="H24" s="161"/>
      <c r="I24" s="82"/>
    </row>
    <row r="25" spans="2:9" ht="13.15" customHeight="1">
      <c r="B25" s="79"/>
      <c r="C25" s="161" t="s">
        <v>262</v>
      </c>
      <c r="D25" s="161"/>
      <c r="E25" s="306" t="str">
        <f>入力表!B6</f>
        <v>富山市　総曲輪　地内</v>
      </c>
      <c r="F25" s="161"/>
      <c r="G25" s="161"/>
      <c r="H25" s="161"/>
      <c r="I25" s="82"/>
    </row>
    <row r="26" spans="2:9">
      <c r="B26" s="79"/>
      <c r="C26" s="161"/>
      <c r="D26" s="161"/>
      <c r="E26" s="161"/>
      <c r="F26" s="161"/>
      <c r="G26" s="161"/>
      <c r="H26" s="161"/>
      <c r="I26" s="82"/>
    </row>
    <row r="27" spans="2:9" ht="13.15" customHeight="1">
      <c r="B27" s="79"/>
      <c r="C27" s="161" t="s">
        <v>263</v>
      </c>
      <c r="D27" s="161"/>
      <c r="E27" s="161"/>
      <c r="F27" s="161"/>
      <c r="G27" s="161"/>
      <c r="H27" s="161"/>
      <c r="I27" s="82"/>
    </row>
    <row r="28" spans="2:9" ht="13.15" customHeight="1">
      <c r="B28" s="79"/>
      <c r="C28" s="306" t="s">
        <v>257</v>
      </c>
      <c r="D28" s="161"/>
      <c r="E28" s="306"/>
      <c r="F28" s="161"/>
      <c r="G28" s="161"/>
      <c r="H28" s="161"/>
      <c r="I28" s="82"/>
    </row>
    <row r="29" spans="2:9" ht="13.15" customHeight="1">
      <c r="B29" s="79"/>
      <c r="C29" s="306"/>
      <c r="D29" s="161"/>
      <c r="E29" s="306"/>
      <c r="F29" s="161"/>
      <c r="G29" s="161"/>
      <c r="H29" s="161"/>
      <c r="I29" s="82"/>
    </row>
    <row r="30" spans="2:9" ht="13.15" customHeight="1">
      <c r="B30" s="79"/>
      <c r="C30" s="306" t="s">
        <v>258</v>
      </c>
      <c r="D30" s="161"/>
      <c r="E30" s="306"/>
      <c r="F30" s="161"/>
      <c r="G30" s="161"/>
      <c r="H30" s="161"/>
      <c r="I30" s="82"/>
    </row>
    <row r="31" spans="2:9">
      <c r="B31" s="79"/>
      <c r="C31" s="306"/>
      <c r="D31" s="161"/>
      <c r="E31" s="161"/>
      <c r="F31" s="161"/>
      <c r="G31" s="161"/>
      <c r="H31" s="161"/>
      <c r="I31" s="82"/>
    </row>
    <row r="32" spans="2:9">
      <c r="B32" s="79"/>
      <c r="C32" s="306" t="s">
        <v>259</v>
      </c>
      <c r="D32" s="161"/>
      <c r="E32" s="161"/>
      <c r="F32" s="161"/>
      <c r="G32" s="161"/>
      <c r="H32" s="161"/>
      <c r="I32" s="82"/>
    </row>
    <row r="33" spans="2:9">
      <c r="B33" s="79"/>
      <c r="C33" s="306"/>
      <c r="D33" s="161"/>
      <c r="E33" s="161"/>
      <c r="F33" s="161"/>
      <c r="G33" s="161"/>
      <c r="H33" s="161"/>
      <c r="I33" s="82"/>
    </row>
    <row r="34" spans="2:9">
      <c r="B34" s="79"/>
      <c r="C34" s="306" t="s">
        <v>260</v>
      </c>
      <c r="D34" s="161"/>
      <c r="E34" s="161"/>
      <c r="F34" s="161"/>
      <c r="G34" s="161"/>
      <c r="H34" s="161"/>
      <c r="I34" s="82"/>
    </row>
    <row r="35" spans="2:9">
      <c r="B35" s="79"/>
      <c r="C35" s="161"/>
      <c r="D35" s="161"/>
      <c r="E35" s="161"/>
      <c r="F35" s="161"/>
      <c r="G35" s="161"/>
      <c r="H35" s="161"/>
      <c r="I35" s="82"/>
    </row>
    <row r="36" spans="2:9">
      <c r="B36" s="79"/>
      <c r="C36" s="161"/>
      <c r="D36" s="161"/>
      <c r="E36" s="161"/>
      <c r="F36" s="161"/>
      <c r="G36" s="161"/>
      <c r="H36" s="161"/>
      <c r="I36" s="82"/>
    </row>
    <row r="37" spans="2:9">
      <c r="B37" s="79"/>
      <c r="C37" s="161"/>
      <c r="D37" s="161"/>
      <c r="E37" s="161"/>
      <c r="F37" s="161"/>
      <c r="G37" s="161"/>
      <c r="H37" s="161"/>
      <c r="I37" s="82"/>
    </row>
    <row r="38" spans="2:9">
      <c r="B38" s="79"/>
      <c r="C38" s="161"/>
      <c r="D38" s="161"/>
      <c r="E38" s="161"/>
      <c r="F38" s="161"/>
      <c r="G38" s="161"/>
      <c r="H38" s="161"/>
      <c r="I38" s="82"/>
    </row>
    <row r="39" spans="2:9">
      <c r="B39" s="79"/>
      <c r="C39" s="161"/>
      <c r="D39" s="161"/>
      <c r="E39" s="161"/>
      <c r="F39" s="161"/>
      <c r="G39" s="161"/>
      <c r="H39" s="161"/>
      <c r="I39" s="82"/>
    </row>
    <row r="40" spans="2:9">
      <c r="B40" s="79"/>
      <c r="C40" s="161"/>
      <c r="D40" s="161"/>
      <c r="E40" s="161"/>
      <c r="F40" s="161"/>
      <c r="G40" s="161"/>
      <c r="H40" s="161"/>
      <c r="I40" s="82"/>
    </row>
    <row r="41" spans="2:9">
      <c r="B41" s="79"/>
      <c r="C41" s="161"/>
      <c r="D41" s="161"/>
      <c r="E41" s="161"/>
      <c r="F41" s="161"/>
      <c r="G41" s="161"/>
      <c r="H41" s="161"/>
      <c r="I41" s="82"/>
    </row>
    <row r="42" spans="2:9">
      <c r="B42" s="79"/>
      <c r="C42" s="161"/>
      <c r="D42" s="161"/>
      <c r="E42" s="161"/>
      <c r="F42" s="161"/>
      <c r="G42" s="161"/>
      <c r="H42" s="161"/>
      <c r="I42" s="82"/>
    </row>
    <row r="43" spans="2:9">
      <c r="B43" s="79"/>
      <c r="C43" s="161"/>
      <c r="D43" s="161"/>
      <c r="E43" s="161"/>
      <c r="F43" s="161"/>
      <c r="G43" s="161"/>
      <c r="H43" s="161"/>
      <c r="I43" s="82"/>
    </row>
    <row r="44" spans="2:9">
      <c r="B44" s="79"/>
      <c r="C44" s="161"/>
      <c r="D44" s="161"/>
      <c r="E44" s="161"/>
      <c r="F44" s="161"/>
      <c r="G44" s="161"/>
      <c r="H44" s="161"/>
      <c r="I44" s="82"/>
    </row>
    <row r="45" spans="2:9">
      <c r="B45" s="79"/>
      <c r="C45" s="161"/>
      <c r="D45" s="161"/>
      <c r="E45" s="161"/>
      <c r="F45" s="161"/>
      <c r="G45" s="161"/>
      <c r="H45" s="161"/>
      <c r="I45" s="82"/>
    </row>
    <row r="46" spans="2:9">
      <c r="B46" s="79"/>
      <c r="C46" s="161"/>
      <c r="D46" s="161"/>
      <c r="E46" s="161"/>
      <c r="F46" s="161"/>
      <c r="G46" s="161"/>
      <c r="H46" s="161"/>
      <c r="I46" s="82"/>
    </row>
    <row r="47" spans="2:9">
      <c r="B47" s="79"/>
      <c r="C47" s="161"/>
      <c r="D47" s="161"/>
      <c r="E47" s="161"/>
      <c r="F47" s="161"/>
      <c r="G47" s="161"/>
      <c r="H47" s="161"/>
      <c r="I47" s="82"/>
    </row>
    <row r="48" spans="2:9">
      <c r="B48" s="79"/>
      <c r="C48" s="161"/>
      <c r="D48" s="161"/>
      <c r="E48" s="161"/>
      <c r="F48" s="161"/>
      <c r="G48" s="161"/>
      <c r="H48" s="161"/>
      <c r="I48" s="82"/>
    </row>
    <row r="49" spans="2:9">
      <c r="B49" s="79"/>
      <c r="C49" s="161"/>
      <c r="D49" s="161"/>
      <c r="E49" s="161"/>
      <c r="F49" s="161"/>
      <c r="G49" s="161"/>
      <c r="H49" s="161"/>
      <c r="I49" s="82"/>
    </row>
    <row r="50" spans="2:9">
      <c r="B50" s="79"/>
      <c r="C50" s="161"/>
      <c r="D50" s="161"/>
      <c r="E50" s="161"/>
      <c r="F50" s="161"/>
      <c r="G50" s="161"/>
      <c r="H50" s="161"/>
      <c r="I50" s="82"/>
    </row>
    <row r="51" spans="2:9">
      <c r="B51" s="79"/>
      <c r="C51" s="161"/>
      <c r="D51" s="161"/>
      <c r="E51" s="161"/>
      <c r="F51" s="161"/>
      <c r="G51" s="161"/>
      <c r="H51" s="161"/>
      <c r="I51" s="82"/>
    </row>
    <row r="52" spans="2:9">
      <c r="B52" s="79"/>
      <c r="C52" s="108" t="s">
        <v>267</v>
      </c>
      <c r="D52" s="161"/>
      <c r="E52" s="161"/>
      <c r="F52" s="161"/>
      <c r="G52" s="161"/>
      <c r="H52" s="161"/>
      <c r="I52" s="82"/>
    </row>
    <row r="53" spans="2:9">
      <c r="B53" s="79"/>
      <c r="C53" s="307" t="s">
        <v>268</v>
      </c>
      <c r="D53" s="161"/>
      <c r="E53" s="161"/>
      <c r="F53" s="161"/>
      <c r="G53" s="161"/>
      <c r="H53" s="161"/>
      <c r="I53" s="82"/>
    </row>
    <row r="54" spans="2:9">
      <c r="B54" s="79"/>
      <c r="C54" s="307" t="s">
        <v>269</v>
      </c>
      <c r="D54" s="161"/>
      <c r="E54" s="161"/>
      <c r="F54" s="161"/>
      <c r="G54" s="161"/>
      <c r="H54" s="161"/>
      <c r="I54" s="82"/>
    </row>
    <row r="55" spans="2:9">
      <c r="B55" s="83"/>
      <c r="C55" s="308" t="s">
        <v>270</v>
      </c>
      <c r="D55" s="84"/>
      <c r="E55" s="84"/>
      <c r="F55" s="84"/>
      <c r="G55" s="84"/>
      <c r="H55" s="84"/>
      <c r="I55" s="87"/>
    </row>
    <row r="56" spans="2:9">
      <c r="H56" s="256" t="s">
        <v>309</v>
      </c>
    </row>
  </sheetData>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B8:J55"/>
  <sheetViews>
    <sheetView workbookViewId="0"/>
  </sheetViews>
  <sheetFormatPr defaultColWidth="9" defaultRowHeight="13.5"/>
  <cols>
    <col min="1" max="1" width="1.75" style="65" customWidth="1"/>
    <col min="2" max="2" width="2.5" style="65" customWidth="1"/>
    <col min="3" max="3" width="10.5" style="65" bestFit="1" customWidth="1"/>
    <col min="4" max="4" width="9.125" style="65" customWidth="1"/>
    <col min="5" max="5" width="9" style="65" customWidth="1"/>
    <col min="6" max="6" width="14.5" style="65" customWidth="1"/>
    <col min="7" max="7" width="3.5" style="65" bestFit="1" customWidth="1"/>
    <col min="8" max="8" width="5.125" style="65" customWidth="1"/>
    <col min="9" max="9" width="34.5" style="65" customWidth="1"/>
    <col min="10" max="10" width="2.5" style="65" customWidth="1"/>
    <col min="11" max="11" width="1.75" style="65" customWidth="1"/>
    <col min="12" max="12" width="9" style="65"/>
    <col min="13" max="13" width="9" style="65" customWidth="1"/>
    <col min="14" max="16384" width="9" style="65"/>
  </cols>
  <sheetData>
    <row r="8" spans="2:10">
      <c r="B8" s="161"/>
      <c r="C8" s="161"/>
      <c r="D8" s="161"/>
      <c r="E8" s="161"/>
      <c r="F8" s="161"/>
      <c r="G8" s="161"/>
      <c r="H8" s="161"/>
      <c r="I8" s="297" t="s">
        <v>29</v>
      </c>
      <c r="J8" s="297"/>
    </row>
    <row r="9" spans="2:10" ht="14.25">
      <c r="B9" s="161"/>
      <c r="C9" s="162" t="s">
        <v>9</v>
      </c>
      <c r="D9" s="299" t="str">
        <f>入力表!B13</f>
        <v>富山市長</v>
      </c>
      <c r="E9" s="161"/>
      <c r="F9" s="161"/>
      <c r="G9" s="161"/>
      <c r="H9" s="161"/>
      <c r="I9" s="161"/>
      <c r="J9" s="161"/>
    </row>
    <row r="10" spans="2:10">
      <c r="B10" s="161"/>
      <c r="C10" s="161"/>
      <c r="D10" s="161"/>
      <c r="E10" s="161"/>
      <c r="F10" s="161"/>
      <c r="G10" s="161"/>
      <c r="H10" s="161"/>
      <c r="I10" s="161"/>
      <c r="J10" s="161"/>
    </row>
    <row r="11" spans="2:10" ht="28.9" customHeight="1">
      <c r="B11" s="161"/>
      <c r="C11" s="161"/>
      <c r="D11" s="161"/>
      <c r="E11" s="161"/>
      <c r="F11" s="161"/>
      <c r="G11" s="161"/>
      <c r="H11" s="300" t="s">
        <v>30</v>
      </c>
      <c r="I11" s="301" t="str">
        <f>入力表!B14</f>
        <v>富山市新桜町0番00号</v>
      </c>
      <c r="J11" s="301"/>
    </row>
    <row r="12" spans="2:10" ht="42" customHeight="1">
      <c r="B12" s="161"/>
      <c r="C12" s="161"/>
      <c r="D12" s="161"/>
      <c r="E12" s="161"/>
      <c r="F12" s="161"/>
      <c r="G12" s="161"/>
      <c r="H12" s="300" t="s">
        <v>31</v>
      </c>
      <c r="I12" s="301" t="str">
        <f>入力表!B15</f>
        <v>○○建設・△△興業富山2号線道路改良工事共同企業体</v>
      </c>
      <c r="J12" s="301"/>
    </row>
    <row r="13" spans="2:10" ht="28.9" customHeight="1">
      <c r="B13" s="161"/>
      <c r="C13" s="161"/>
      <c r="D13" s="161"/>
      <c r="E13" s="161"/>
      <c r="F13" s="161"/>
      <c r="G13" s="161"/>
      <c r="H13" s="161"/>
      <c r="I13" s="301" t="str">
        <f>入力表!B17</f>
        <v>代表者　○○建設株式会社
代表取締役　大山　銀次</v>
      </c>
      <c r="J13" s="301"/>
    </row>
    <row r="14" spans="2:10">
      <c r="B14" s="161"/>
      <c r="C14" s="161"/>
      <c r="D14" s="161"/>
      <c r="E14" s="161"/>
      <c r="F14" s="161"/>
      <c r="G14" s="161"/>
      <c r="H14" s="161"/>
      <c r="I14" s="161"/>
      <c r="J14" s="161"/>
    </row>
    <row r="15" spans="2:10" ht="18.75">
      <c r="B15" s="161"/>
      <c r="C15" s="161"/>
      <c r="D15" s="161"/>
      <c r="E15" s="161"/>
      <c r="F15" s="161"/>
      <c r="G15" s="303" t="s">
        <v>271</v>
      </c>
      <c r="H15" s="161"/>
      <c r="I15" s="161"/>
      <c r="J15" s="161"/>
    </row>
    <row r="16" spans="2:10">
      <c r="B16" s="161"/>
      <c r="C16" s="161"/>
      <c r="D16" s="161"/>
      <c r="E16" s="161"/>
      <c r="F16" s="161"/>
      <c r="G16" s="161"/>
      <c r="H16" s="161"/>
      <c r="I16" s="161"/>
      <c r="J16" s="161"/>
    </row>
    <row r="17" spans="2:10" ht="13.15" customHeight="1">
      <c r="B17" s="161"/>
      <c r="C17" s="606" t="str">
        <f>入力表!B8</f>
        <v>令和3年4月1日</v>
      </c>
      <c r="D17" s="606"/>
      <c r="E17" s="161" t="s">
        <v>272</v>
      </c>
      <c r="F17" s="161"/>
      <c r="G17" s="161"/>
      <c r="H17" s="161"/>
      <c r="J17" s="161"/>
    </row>
    <row r="18" spans="2:10">
      <c r="B18" s="161"/>
      <c r="C18" s="161"/>
      <c r="D18" s="161"/>
      <c r="E18" s="161"/>
      <c r="F18" s="161"/>
      <c r="G18" s="161"/>
      <c r="H18" s="161"/>
      <c r="I18" s="161"/>
      <c r="J18" s="161"/>
    </row>
    <row r="19" spans="2:10">
      <c r="B19" s="161"/>
      <c r="C19" s="161"/>
      <c r="D19" s="161"/>
      <c r="E19" s="161"/>
      <c r="F19" s="161"/>
      <c r="G19" s="305" t="s">
        <v>34</v>
      </c>
      <c r="H19" s="161"/>
      <c r="I19" s="161"/>
      <c r="J19" s="161"/>
    </row>
    <row r="20" spans="2:10">
      <c r="B20" s="161"/>
      <c r="C20" s="161"/>
      <c r="D20" s="161"/>
      <c r="E20" s="161"/>
      <c r="F20" s="161"/>
      <c r="G20" s="161"/>
      <c r="H20" s="161"/>
      <c r="I20" s="161"/>
      <c r="J20" s="161"/>
    </row>
    <row r="21" spans="2:10" ht="13.15" customHeight="1">
      <c r="B21" s="161"/>
      <c r="C21" s="161" t="s">
        <v>261</v>
      </c>
      <c r="D21" s="161"/>
      <c r="E21" s="306" t="str">
        <f>入力表!B5</f>
        <v>富山2号線道路改良工事</v>
      </c>
      <c r="F21" s="306"/>
      <c r="G21" s="161"/>
      <c r="H21" s="161"/>
      <c r="I21" s="161"/>
      <c r="J21" s="161"/>
    </row>
    <row r="22" spans="2:10" ht="13.15" customHeight="1">
      <c r="B22" s="161"/>
      <c r="C22" s="161"/>
      <c r="D22" s="161"/>
      <c r="E22" s="161"/>
      <c r="F22" s="161"/>
      <c r="G22" s="161"/>
      <c r="H22" s="161"/>
      <c r="I22" s="161"/>
      <c r="J22" s="161"/>
    </row>
    <row r="23" spans="2:10" ht="13.15" customHeight="1">
      <c r="B23" s="161"/>
      <c r="C23" s="161" t="s">
        <v>262</v>
      </c>
      <c r="D23" s="161"/>
      <c r="E23" s="306" t="str">
        <f>入力表!B6</f>
        <v>富山市　総曲輪　地内</v>
      </c>
      <c r="F23" s="306"/>
      <c r="G23" s="161"/>
      <c r="H23" s="161"/>
      <c r="I23" s="161"/>
      <c r="J23" s="161"/>
    </row>
    <row r="24" spans="2:10" ht="13.15" customHeight="1">
      <c r="B24" s="161"/>
      <c r="C24" s="161"/>
      <c r="D24" s="161"/>
      <c r="E24" s="161"/>
      <c r="F24" s="161"/>
      <c r="G24" s="161"/>
      <c r="H24" s="161"/>
      <c r="I24" s="161"/>
      <c r="J24" s="161"/>
    </row>
    <row r="25" spans="2:10" ht="13.15" customHeight="1">
      <c r="B25" s="161"/>
      <c r="C25" s="161" t="s">
        <v>409</v>
      </c>
      <c r="D25" s="161"/>
      <c r="E25" s="306" t="str">
        <f>入力表!B7</f>
        <v>123,456,000 円</v>
      </c>
      <c r="F25" s="306"/>
      <c r="G25" s="161"/>
      <c r="H25" s="161"/>
      <c r="I25" s="161"/>
      <c r="J25" s="161"/>
    </row>
    <row r="26" spans="2:10" ht="13.15" customHeight="1">
      <c r="B26" s="161"/>
      <c r="C26" s="161"/>
      <c r="D26" s="161"/>
      <c r="E26" s="161"/>
      <c r="F26" s="161"/>
      <c r="G26" s="161"/>
      <c r="H26" s="161"/>
      <c r="I26" s="161"/>
      <c r="J26" s="161"/>
    </row>
    <row r="27" spans="2:10" ht="13.15" customHeight="1">
      <c r="B27" s="161"/>
      <c r="C27" s="161" t="s">
        <v>273</v>
      </c>
      <c r="D27" s="161"/>
      <c r="E27" s="306" t="str">
        <f>入力表!B9</f>
        <v>令和3年4月2日</v>
      </c>
      <c r="F27" s="306"/>
      <c r="G27" s="161" t="s">
        <v>234</v>
      </c>
      <c r="H27" s="161"/>
      <c r="I27" s="161"/>
      <c r="J27" s="161"/>
    </row>
    <row r="28" spans="2:10" ht="13.15" customHeight="1">
      <c r="B28" s="161"/>
      <c r="C28" s="161"/>
      <c r="D28" s="161"/>
      <c r="E28" s="306" t="str">
        <f>入力表!B10</f>
        <v>令和4年1月12日</v>
      </c>
      <c r="F28" s="306"/>
      <c r="G28" s="161" t="s">
        <v>236</v>
      </c>
      <c r="H28" s="161"/>
      <c r="I28" s="161"/>
      <c r="J28" s="161"/>
    </row>
    <row r="29" spans="2:10" ht="13.15" customHeight="1">
      <c r="B29" s="161"/>
      <c r="C29" s="161"/>
      <c r="D29" s="161"/>
      <c r="E29" s="161"/>
      <c r="F29" s="161"/>
      <c r="G29" s="161"/>
      <c r="H29" s="161"/>
      <c r="I29" s="161"/>
      <c r="J29" s="161"/>
    </row>
    <row r="30" spans="2:10" ht="13.15" customHeight="1">
      <c r="B30" s="161"/>
      <c r="C30" s="161" t="s">
        <v>277</v>
      </c>
      <c r="D30" s="161"/>
      <c r="E30" s="94"/>
      <c r="F30" s="94"/>
      <c r="G30" s="161"/>
      <c r="H30" s="161"/>
      <c r="I30" s="161"/>
      <c r="J30" s="161"/>
    </row>
    <row r="31" spans="2:10" ht="13.15" customHeight="1">
      <c r="B31" s="161"/>
      <c r="C31" s="65" t="s">
        <v>278</v>
      </c>
      <c r="D31" s="161"/>
      <c r="E31" s="607" t="s">
        <v>279</v>
      </c>
      <c r="F31" s="607"/>
      <c r="G31" s="161" t="s">
        <v>236</v>
      </c>
      <c r="H31" s="161"/>
      <c r="I31" s="161"/>
      <c r="J31" s="161"/>
    </row>
    <row r="32" spans="2:10" ht="13.15" customHeight="1">
      <c r="B32" s="161"/>
      <c r="C32" s="161"/>
      <c r="D32" s="161"/>
      <c r="F32" s="161"/>
      <c r="G32" s="161"/>
      <c r="H32" s="161"/>
      <c r="I32" s="161"/>
      <c r="J32" s="161"/>
    </row>
    <row r="33" spans="2:10" ht="13.15" customHeight="1">
      <c r="B33" s="161"/>
      <c r="C33" s="161" t="s">
        <v>274</v>
      </c>
      <c r="D33" s="161"/>
      <c r="E33" s="309"/>
      <c r="F33" s="161" t="s">
        <v>280</v>
      </c>
      <c r="H33" s="161"/>
      <c r="I33" s="161"/>
      <c r="J33" s="161"/>
    </row>
    <row r="34" spans="2:10" ht="13.15" customHeight="1">
      <c r="B34" s="161"/>
      <c r="C34" s="161"/>
      <c r="D34" s="161"/>
      <c r="E34" s="161"/>
      <c r="F34" s="161"/>
      <c r="G34" s="161"/>
      <c r="H34" s="161"/>
      <c r="I34" s="161"/>
      <c r="J34" s="161"/>
    </row>
    <row r="35" spans="2:10" ht="13.15" customHeight="1">
      <c r="B35" s="161"/>
      <c r="C35" s="161" t="s">
        <v>275</v>
      </c>
      <c r="E35" s="161"/>
      <c r="F35" s="161"/>
      <c r="G35" s="161"/>
      <c r="H35" s="161"/>
      <c r="I35" s="161"/>
      <c r="J35" s="161"/>
    </row>
    <row r="36" spans="2:10">
      <c r="B36" s="161"/>
      <c r="E36" s="161"/>
      <c r="F36" s="161"/>
      <c r="G36" s="161"/>
      <c r="H36" s="161"/>
      <c r="I36" s="161"/>
      <c r="J36" s="161"/>
    </row>
    <row r="37" spans="2:10">
      <c r="B37" s="161"/>
      <c r="E37" s="161"/>
      <c r="F37" s="161"/>
      <c r="G37" s="161"/>
      <c r="H37" s="161"/>
      <c r="I37" s="161"/>
      <c r="J37" s="161"/>
    </row>
    <row r="38" spans="2:10">
      <c r="B38" s="161"/>
      <c r="E38" s="161"/>
      <c r="F38" s="161"/>
      <c r="G38" s="161"/>
      <c r="H38" s="161"/>
      <c r="I38" s="161"/>
      <c r="J38" s="161"/>
    </row>
    <row r="39" spans="2:10">
      <c r="B39" s="161"/>
      <c r="E39" s="161"/>
      <c r="F39" s="161"/>
      <c r="G39" s="161"/>
      <c r="H39" s="161"/>
      <c r="I39" s="161"/>
      <c r="J39" s="161"/>
    </row>
    <row r="40" spans="2:10">
      <c r="B40" s="161"/>
      <c r="E40" s="161"/>
      <c r="F40" s="161"/>
      <c r="G40" s="161"/>
      <c r="H40" s="161"/>
      <c r="I40" s="161"/>
      <c r="J40" s="161"/>
    </row>
    <row r="41" spans="2:10">
      <c r="B41" s="161"/>
      <c r="E41" s="161"/>
      <c r="F41" s="161"/>
      <c r="G41" s="161"/>
      <c r="H41" s="161"/>
      <c r="I41" s="161"/>
      <c r="J41" s="161"/>
    </row>
    <row r="42" spans="2:10">
      <c r="B42" s="161"/>
      <c r="E42" s="161"/>
      <c r="F42" s="161"/>
      <c r="G42" s="161"/>
      <c r="H42" s="161"/>
      <c r="I42" s="161"/>
      <c r="J42" s="161"/>
    </row>
    <row r="43" spans="2:10">
      <c r="B43" s="161"/>
      <c r="E43" s="161"/>
      <c r="F43" s="161"/>
      <c r="G43" s="161"/>
      <c r="H43" s="161"/>
      <c r="I43" s="161"/>
      <c r="J43" s="161"/>
    </row>
    <row r="44" spans="2:10">
      <c r="B44" s="161"/>
      <c r="E44" s="161"/>
      <c r="F44" s="161"/>
      <c r="G44" s="161"/>
      <c r="H44" s="161"/>
      <c r="I44" s="161"/>
      <c r="J44" s="161"/>
    </row>
    <row r="45" spans="2:10">
      <c r="B45" s="161"/>
      <c r="E45" s="161"/>
      <c r="F45" s="161"/>
      <c r="G45" s="161"/>
      <c r="H45" s="161"/>
      <c r="I45" s="161"/>
      <c r="J45" s="161"/>
    </row>
    <row r="46" spans="2:10">
      <c r="B46" s="161"/>
      <c r="E46" s="161"/>
      <c r="F46" s="161"/>
      <c r="G46" s="161"/>
      <c r="H46" s="161"/>
      <c r="I46" s="161"/>
      <c r="J46" s="161"/>
    </row>
    <row r="47" spans="2:10">
      <c r="B47" s="161"/>
      <c r="E47" s="161"/>
      <c r="F47" s="161"/>
      <c r="G47" s="161"/>
      <c r="H47" s="161"/>
      <c r="I47" s="161"/>
      <c r="J47" s="161"/>
    </row>
    <row r="48" spans="2:10">
      <c r="B48" s="161"/>
      <c r="E48" s="161"/>
      <c r="F48" s="161"/>
      <c r="G48" s="161"/>
      <c r="H48" s="161"/>
      <c r="I48" s="161"/>
      <c r="J48" s="161"/>
    </row>
    <row r="49" spans="2:10">
      <c r="B49" s="161"/>
      <c r="E49" s="161"/>
      <c r="F49" s="161"/>
      <c r="G49" s="161"/>
      <c r="H49" s="161"/>
      <c r="I49" s="161"/>
      <c r="J49" s="161"/>
    </row>
    <row r="50" spans="2:10">
      <c r="B50" s="161"/>
      <c r="E50" s="161"/>
      <c r="F50" s="161"/>
      <c r="G50" s="161"/>
      <c r="H50" s="161"/>
      <c r="I50" s="161"/>
      <c r="J50" s="161"/>
    </row>
    <row r="51" spans="2:10">
      <c r="B51" s="161"/>
      <c r="C51" s="161" t="s">
        <v>281</v>
      </c>
      <c r="D51" s="161"/>
      <c r="E51" s="310"/>
      <c r="F51" s="161" t="s">
        <v>276</v>
      </c>
      <c r="H51" s="161"/>
      <c r="I51" s="161"/>
      <c r="J51" s="161"/>
    </row>
    <row r="52" spans="2:10">
      <c r="B52" s="161"/>
      <c r="C52" s="161"/>
      <c r="D52" s="161"/>
      <c r="E52" s="161"/>
      <c r="F52" s="161"/>
      <c r="G52" s="161"/>
      <c r="H52" s="161"/>
      <c r="I52" s="161"/>
      <c r="J52" s="161"/>
    </row>
    <row r="53" spans="2:10">
      <c r="B53" s="161"/>
      <c r="C53" s="161"/>
      <c r="D53" s="161"/>
      <c r="E53" s="161"/>
      <c r="F53" s="161"/>
      <c r="G53" s="161"/>
      <c r="H53" s="161"/>
      <c r="I53" s="161"/>
      <c r="J53" s="161"/>
    </row>
    <row r="54" spans="2:10">
      <c r="B54" s="161"/>
      <c r="C54" s="161"/>
      <c r="D54" s="161"/>
      <c r="E54" s="161"/>
      <c r="F54" s="161"/>
      <c r="G54" s="161"/>
      <c r="H54" s="161"/>
      <c r="I54" s="161"/>
      <c r="J54" s="161"/>
    </row>
    <row r="55" spans="2:10">
      <c r="B55" s="161"/>
      <c r="C55" s="161"/>
      <c r="D55" s="161"/>
      <c r="E55" s="161"/>
      <c r="F55" s="161"/>
      <c r="G55" s="161"/>
      <c r="H55" s="161"/>
      <c r="I55" s="311" t="s">
        <v>309</v>
      </c>
      <c r="J55" s="161"/>
    </row>
  </sheetData>
  <mergeCells count="2">
    <mergeCell ref="C17:D17"/>
    <mergeCell ref="E31:F31"/>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C2:G28"/>
  <sheetViews>
    <sheetView zoomScaleNormal="100" zoomScaleSheetLayoutView="100" workbookViewId="0"/>
  </sheetViews>
  <sheetFormatPr defaultColWidth="9" defaultRowHeight="27.2" customHeight="1"/>
  <cols>
    <col min="1" max="1" width="1.75" style="65" customWidth="1"/>
    <col min="2" max="2" width="4.5" style="65" customWidth="1"/>
    <col min="3" max="3" width="22.5" style="65" customWidth="1"/>
    <col min="4" max="4" width="17" style="65" customWidth="1"/>
    <col min="5" max="6" width="8.5" style="65" customWidth="1"/>
    <col min="7" max="7" width="22.5" style="65" customWidth="1"/>
    <col min="8" max="8" width="4.5" style="65" customWidth="1"/>
    <col min="9" max="9" width="1.75" style="65" customWidth="1"/>
    <col min="10" max="16384" width="9" style="65"/>
  </cols>
  <sheetData>
    <row r="2" spans="3:7" ht="27.2" customHeight="1">
      <c r="G2" s="88" t="s">
        <v>29</v>
      </c>
    </row>
    <row r="3" spans="3:7" ht="27.2" customHeight="1">
      <c r="C3" s="90" t="s">
        <v>126</v>
      </c>
    </row>
    <row r="4" spans="3:7" ht="42" customHeight="1">
      <c r="E4" s="91" t="s">
        <v>99</v>
      </c>
      <c r="F4" s="481" t="str">
        <f>入力表!B15</f>
        <v>○○建設・△△興業富山2号線道路改良工事共同企業体</v>
      </c>
      <c r="G4" s="481"/>
    </row>
    <row r="5" spans="3:7" ht="13.5" customHeight="1">
      <c r="E5" s="88" t="s">
        <v>101</v>
      </c>
      <c r="F5" s="65" t="str">
        <f>入力表!B18</f>
        <v>婦中　和馬</v>
      </c>
    </row>
    <row r="7" spans="3:7" ht="27.2" customHeight="1">
      <c r="E7" s="249" t="s">
        <v>292</v>
      </c>
      <c r="F7" s="92" t="s">
        <v>568</v>
      </c>
      <c r="G7" s="251" t="s">
        <v>293</v>
      </c>
    </row>
    <row r="9" spans="3:7" ht="27.2" customHeight="1">
      <c r="C9" s="65" t="s">
        <v>286</v>
      </c>
      <c r="D9" s="65" t="str">
        <f>入力表!B5</f>
        <v>富山2号線道路改良工事</v>
      </c>
    </row>
    <row r="10" spans="3:7" ht="27.2" customHeight="1">
      <c r="C10" s="65" t="s">
        <v>287</v>
      </c>
      <c r="D10" s="65" t="str">
        <f>入力表!B6</f>
        <v>富山市　総曲輪　地内</v>
      </c>
    </row>
    <row r="11" spans="3:7" ht="27.2" customHeight="1">
      <c r="C11" s="65" t="s">
        <v>409</v>
      </c>
      <c r="D11" s="65" t="str">
        <f>入力表!B7</f>
        <v>123,456,000 円</v>
      </c>
    </row>
    <row r="12" spans="3:7" ht="27.2" customHeight="1">
      <c r="C12" s="65" t="s">
        <v>288</v>
      </c>
      <c r="D12" s="65" t="str">
        <f>入力表!B8</f>
        <v>令和3年4月1日</v>
      </c>
    </row>
    <row r="13" spans="3:7" ht="27.2" customHeight="1">
      <c r="C13" s="65" t="s">
        <v>289</v>
      </c>
      <c r="D13" s="65" t="str">
        <f>入力表!B9</f>
        <v>令和3年4月2日</v>
      </c>
      <c r="F13" s="65" t="s">
        <v>290</v>
      </c>
    </row>
    <row r="14" spans="3:7" ht="27.2" customHeight="1">
      <c r="D14" s="65" t="str">
        <f>入力表!B10</f>
        <v>令和4年1月12日</v>
      </c>
      <c r="F14" s="65" t="s">
        <v>235</v>
      </c>
    </row>
    <row r="15" spans="3:7" ht="27.2" customHeight="1">
      <c r="C15" s="65" t="s">
        <v>291</v>
      </c>
    </row>
    <row r="16" spans="3:7" ht="27.2" customHeight="1">
      <c r="C16" s="71" t="s">
        <v>282</v>
      </c>
      <c r="D16" s="71" t="s">
        <v>283</v>
      </c>
      <c r="E16" s="485" t="s">
        <v>284</v>
      </c>
      <c r="F16" s="486"/>
      <c r="G16" s="312" t="s">
        <v>285</v>
      </c>
    </row>
    <row r="17" spans="3:7" ht="27.2" customHeight="1">
      <c r="C17" s="151"/>
      <c r="D17" s="96"/>
      <c r="E17" s="610"/>
      <c r="F17" s="494"/>
      <c r="G17" s="151"/>
    </row>
    <row r="18" spans="3:7" ht="27.2" customHeight="1">
      <c r="C18" s="313"/>
      <c r="D18" s="156"/>
      <c r="E18" s="608"/>
      <c r="F18" s="609"/>
      <c r="G18" s="313"/>
    </row>
    <row r="19" spans="3:7" ht="27.2" customHeight="1">
      <c r="C19" s="313"/>
      <c r="D19" s="156"/>
      <c r="E19" s="608"/>
      <c r="F19" s="609"/>
      <c r="G19" s="313"/>
    </row>
    <row r="20" spans="3:7" ht="27.2" customHeight="1">
      <c r="C20" s="313"/>
      <c r="D20" s="156"/>
      <c r="E20" s="608"/>
      <c r="F20" s="609"/>
      <c r="G20" s="313"/>
    </row>
    <row r="21" spans="3:7" ht="27.2" customHeight="1">
      <c r="C21" s="313"/>
      <c r="D21" s="156"/>
      <c r="E21" s="608"/>
      <c r="F21" s="609"/>
      <c r="G21" s="313"/>
    </row>
    <row r="22" spans="3:7" ht="27.2" customHeight="1">
      <c r="C22" s="313"/>
      <c r="D22" s="156"/>
      <c r="E22" s="608"/>
      <c r="F22" s="609"/>
      <c r="G22" s="313"/>
    </row>
    <row r="23" spans="3:7" ht="27.2" customHeight="1">
      <c r="C23" s="313"/>
      <c r="D23" s="156"/>
      <c r="E23" s="608"/>
      <c r="F23" s="609"/>
      <c r="G23" s="313"/>
    </row>
    <row r="24" spans="3:7" ht="27.2" customHeight="1">
      <c r="C24" s="313"/>
      <c r="D24" s="156"/>
      <c r="E24" s="608"/>
      <c r="F24" s="609"/>
      <c r="G24" s="313"/>
    </row>
    <row r="25" spans="3:7" ht="27.2" customHeight="1">
      <c r="C25" s="313"/>
      <c r="D25" s="156"/>
      <c r="E25" s="608"/>
      <c r="F25" s="609"/>
      <c r="G25" s="313"/>
    </row>
    <row r="26" spans="3:7" ht="27.2" customHeight="1">
      <c r="C26" s="159"/>
      <c r="D26" s="101"/>
      <c r="E26" s="611"/>
      <c r="F26" s="612"/>
      <c r="G26" s="159"/>
    </row>
    <row r="28" spans="3:7" ht="27.2" customHeight="1">
      <c r="C28" s="65" t="s">
        <v>305</v>
      </c>
      <c r="D28" s="65" t="s">
        <v>224</v>
      </c>
    </row>
  </sheetData>
  <mergeCells count="12">
    <mergeCell ref="E22:F22"/>
    <mergeCell ref="E23:F23"/>
    <mergeCell ref="E24:F24"/>
    <mergeCell ref="E25:F25"/>
    <mergeCell ref="E26:F26"/>
    <mergeCell ref="E21:F21"/>
    <mergeCell ref="E16:F16"/>
    <mergeCell ref="F4:G4"/>
    <mergeCell ref="E17:F17"/>
    <mergeCell ref="E18:F18"/>
    <mergeCell ref="E19:F19"/>
    <mergeCell ref="E20:F20"/>
  </mergeCells>
  <phoneticPr fontId="4"/>
  <pageMargins left="0.78740157480314965" right="0.19685039370078741" top="0.59055118110236227" bottom="0.3937007874015748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L113"/>
  <sheetViews>
    <sheetView workbookViewId="0"/>
  </sheetViews>
  <sheetFormatPr defaultColWidth="9" defaultRowHeight="13.5" customHeight="1"/>
  <cols>
    <col min="1" max="1" width="1.75" style="65" customWidth="1"/>
    <col min="2" max="2" width="13.875" style="65" customWidth="1"/>
    <col min="3" max="3" width="15.5" style="65" customWidth="1"/>
    <col min="4" max="4" width="26.75" style="65" customWidth="1"/>
    <col min="5" max="5" width="34.5" style="65" customWidth="1"/>
    <col min="6" max="7" width="1.75" style="65" customWidth="1"/>
    <col min="8" max="8" width="4.5" style="65" customWidth="1"/>
    <col min="9" max="9" width="11" style="65" customWidth="1"/>
    <col min="10" max="10" width="29.75" style="65" customWidth="1"/>
    <col min="11" max="11" width="11" style="65" customWidth="1"/>
    <col min="12" max="12" width="29.75" style="65" customWidth="1"/>
    <col min="13" max="13" width="4.5" style="65" customWidth="1"/>
    <col min="14" max="14" width="1.75" style="65" customWidth="1"/>
    <col min="15" max="16384" width="9" style="65"/>
  </cols>
  <sheetData>
    <row r="2" spans="2:12" ht="13.5" customHeight="1">
      <c r="B2" s="65" t="s">
        <v>369</v>
      </c>
      <c r="I2" s="65" t="s">
        <v>377</v>
      </c>
    </row>
    <row r="3" spans="2:12" ht="13.5" customHeight="1">
      <c r="E3" s="88" t="s">
        <v>29</v>
      </c>
    </row>
    <row r="4" spans="2:12" ht="13.5" customHeight="1">
      <c r="B4" s="65" t="s">
        <v>370</v>
      </c>
    </row>
    <row r="5" spans="2:12" ht="42" customHeight="1">
      <c r="D5" s="91" t="s">
        <v>60</v>
      </c>
      <c r="E5" s="68" t="str">
        <f>入力表!B15</f>
        <v>○○建設・△△興業富山2号線道路改良工事共同企業体</v>
      </c>
      <c r="J5" s="314" t="s">
        <v>378</v>
      </c>
    </row>
    <row r="6" spans="2:12" ht="27.2" customHeight="1">
      <c r="D6" s="91" t="s">
        <v>61</v>
      </c>
      <c r="E6" s="66" t="str">
        <f>入力表!B18</f>
        <v>婦中　和馬</v>
      </c>
      <c r="I6" s="71" t="s">
        <v>372</v>
      </c>
      <c r="J6" s="72" t="str">
        <f>入力表!B5</f>
        <v>富山2号線道路改良工事</v>
      </c>
      <c r="K6" s="72"/>
      <c r="L6" s="73"/>
    </row>
    <row r="7" spans="2:12" ht="27.2" customHeight="1">
      <c r="B7" s="315" t="s">
        <v>372</v>
      </c>
      <c r="C7" s="316" t="str">
        <f>入力表!B5</f>
        <v>富山2号線道路改良工事</v>
      </c>
      <c r="I7" s="71" t="s">
        <v>379</v>
      </c>
      <c r="J7" s="72"/>
      <c r="K7" s="72"/>
      <c r="L7" s="73"/>
    </row>
    <row r="8" spans="2:12" ht="27.2" customHeight="1">
      <c r="C8" s="317" t="s">
        <v>371</v>
      </c>
      <c r="I8" s="71" t="s">
        <v>380</v>
      </c>
      <c r="J8" s="155"/>
      <c r="K8" s="71" t="s">
        <v>333</v>
      </c>
      <c r="L8" s="155"/>
    </row>
    <row r="9" spans="2:12" ht="13.5" customHeight="1">
      <c r="B9" s="318" t="s">
        <v>542</v>
      </c>
      <c r="C9" s="319" t="s">
        <v>333</v>
      </c>
      <c r="D9" s="320" t="s">
        <v>373</v>
      </c>
      <c r="E9" s="319"/>
      <c r="I9" s="321" t="s">
        <v>381</v>
      </c>
      <c r="J9" s="322"/>
      <c r="K9" s="322"/>
      <c r="L9" s="323"/>
    </row>
    <row r="10" spans="2:12" ht="13.5" customHeight="1">
      <c r="B10" s="324" t="s">
        <v>539</v>
      </c>
      <c r="C10" s="325" t="s">
        <v>543</v>
      </c>
      <c r="D10" s="326" t="s">
        <v>335</v>
      </c>
      <c r="E10" s="325"/>
      <c r="I10" s="327"/>
      <c r="J10" s="307"/>
      <c r="K10" s="307"/>
      <c r="L10" s="328"/>
    </row>
    <row r="11" spans="2:12" ht="13.5" customHeight="1">
      <c r="B11" s="329"/>
      <c r="C11" s="330"/>
      <c r="D11" s="331" t="s">
        <v>336</v>
      </c>
      <c r="E11" s="330"/>
      <c r="I11" s="327"/>
      <c r="J11" s="307"/>
      <c r="K11" s="307"/>
      <c r="L11" s="328"/>
    </row>
    <row r="12" spans="2:12" ht="13.5" customHeight="1">
      <c r="B12" s="329" t="s">
        <v>330</v>
      </c>
      <c r="C12" s="332" t="s">
        <v>544</v>
      </c>
      <c r="D12" s="326" t="s">
        <v>610</v>
      </c>
      <c r="E12" s="325"/>
      <c r="I12" s="327"/>
      <c r="J12" s="307"/>
      <c r="K12" s="307"/>
      <c r="L12" s="328"/>
    </row>
    <row r="13" spans="2:12" ht="13.5" customHeight="1">
      <c r="B13" s="329" t="s">
        <v>332</v>
      </c>
      <c r="C13" s="333" t="s">
        <v>545</v>
      </c>
      <c r="D13" s="334" t="s">
        <v>611</v>
      </c>
      <c r="E13" s="333"/>
      <c r="I13" s="327"/>
      <c r="J13" s="307"/>
      <c r="K13" s="307"/>
      <c r="L13" s="328"/>
    </row>
    <row r="14" spans="2:12" ht="13.5" customHeight="1">
      <c r="B14" s="329"/>
      <c r="C14" s="333"/>
      <c r="D14" s="334" t="s">
        <v>612</v>
      </c>
      <c r="E14" s="333"/>
      <c r="I14" s="327"/>
      <c r="J14" s="307"/>
      <c r="K14" s="307"/>
      <c r="L14" s="328"/>
    </row>
    <row r="15" spans="2:12" ht="13.5" customHeight="1">
      <c r="B15" s="329"/>
      <c r="C15" s="333"/>
      <c r="D15" s="334" t="s">
        <v>337</v>
      </c>
      <c r="E15" s="333"/>
      <c r="I15" s="327"/>
      <c r="J15" s="307"/>
      <c r="K15" s="307"/>
      <c r="L15" s="328"/>
    </row>
    <row r="16" spans="2:12" ht="13.5" customHeight="1">
      <c r="B16" s="329"/>
      <c r="C16" s="333"/>
      <c r="D16" s="334" t="s">
        <v>338</v>
      </c>
      <c r="E16" s="333"/>
      <c r="I16" s="327"/>
      <c r="J16" s="307"/>
      <c r="K16" s="307"/>
      <c r="L16" s="328"/>
    </row>
    <row r="17" spans="2:12" ht="13.5" customHeight="1">
      <c r="B17" s="329"/>
      <c r="C17" s="330"/>
      <c r="D17" s="331" t="s">
        <v>339</v>
      </c>
      <c r="E17" s="330"/>
      <c r="I17" s="335"/>
      <c r="J17" s="308"/>
      <c r="K17" s="308"/>
      <c r="L17" s="336"/>
    </row>
    <row r="18" spans="2:12" ht="13.5" customHeight="1">
      <c r="B18" s="329"/>
      <c r="C18" s="325" t="s">
        <v>614</v>
      </c>
      <c r="D18" s="326" t="s">
        <v>340</v>
      </c>
      <c r="E18" s="325"/>
      <c r="I18" s="321" t="s">
        <v>382</v>
      </c>
      <c r="J18" s="322"/>
      <c r="K18" s="322"/>
      <c r="L18" s="323"/>
    </row>
    <row r="19" spans="2:12" ht="13.5" customHeight="1">
      <c r="B19" s="329"/>
      <c r="C19" s="333" t="s">
        <v>546</v>
      </c>
      <c r="D19" s="334" t="s">
        <v>613</v>
      </c>
      <c r="E19" s="333"/>
      <c r="I19" s="327"/>
      <c r="J19" s="307"/>
      <c r="K19" s="307"/>
      <c r="L19" s="328"/>
    </row>
    <row r="20" spans="2:12" ht="13.5" customHeight="1">
      <c r="B20" s="329"/>
      <c r="C20" s="333"/>
      <c r="D20" s="334" t="s">
        <v>341</v>
      </c>
      <c r="E20" s="333"/>
      <c r="I20" s="327"/>
      <c r="J20" s="307"/>
      <c r="K20" s="307"/>
      <c r="L20" s="328"/>
    </row>
    <row r="21" spans="2:12" ht="13.5" customHeight="1">
      <c r="B21" s="329"/>
      <c r="C21" s="330"/>
      <c r="D21" s="331" t="s">
        <v>342</v>
      </c>
      <c r="E21" s="330"/>
      <c r="I21" s="327"/>
      <c r="J21" s="307"/>
      <c r="K21" s="307"/>
      <c r="L21" s="328"/>
    </row>
    <row r="22" spans="2:12" ht="13.5" customHeight="1">
      <c r="B22" s="329"/>
      <c r="C22" s="325" t="s">
        <v>547</v>
      </c>
      <c r="D22" s="326" t="s">
        <v>343</v>
      </c>
      <c r="E22" s="325"/>
      <c r="I22" s="327"/>
      <c r="J22" s="307"/>
      <c r="K22" s="307"/>
      <c r="L22" s="328"/>
    </row>
    <row r="23" spans="2:12" ht="13.5" customHeight="1">
      <c r="B23" s="329"/>
      <c r="C23" s="330" t="s">
        <v>548</v>
      </c>
      <c r="D23" s="331" t="s">
        <v>344</v>
      </c>
      <c r="E23" s="330"/>
      <c r="I23" s="327"/>
      <c r="J23" s="307"/>
      <c r="K23" s="307"/>
      <c r="L23" s="328"/>
    </row>
    <row r="24" spans="2:12" ht="13.5" customHeight="1">
      <c r="B24" s="337"/>
      <c r="C24" s="140" t="s">
        <v>549</v>
      </c>
      <c r="D24" s="135"/>
      <c r="E24" s="140"/>
      <c r="I24" s="327"/>
      <c r="J24" s="307"/>
      <c r="K24" s="307"/>
      <c r="L24" s="328"/>
    </row>
    <row r="25" spans="2:12" ht="13.5" customHeight="1">
      <c r="B25" s="324" t="s">
        <v>540</v>
      </c>
      <c r="C25" s="325" t="s">
        <v>550</v>
      </c>
      <c r="D25" s="326" t="s">
        <v>615</v>
      </c>
      <c r="E25" s="325"/>
      <c r="I25" s="327"/>
      <c r="J25" s="307"/>
      <c r="K25" s="307"/>
      <c r="L25" s="328"/>
    </row>
    <row r="26" spans="2:12" ht="13.5" customHeight="1">
      <c r="B26" s="329"/>
      <c r="C26" s="333"/>
      <c r="D26" s="334" t="s">
        <v>616</v>
      </c>
      <c r="E26" s="333"/>
      <c r="I26" s="327"/>
      <c r="J26" s="307"/>
      <c r="K26" s="307"/>
      <c r="L26" s="328"/>
    </row>
    <row r="27" spans="2:12" ht="13.5" customHeight="1">
      <c r="B27" s="329" t="s">
        <v>325</v>
      </c>
      <c r="C27" s="333"/>
      <c r="D27" s="334" t="s">
        <v>617</v>
      </c>
      <c r="E27" s="333"/>
      <c r="I27" s="327"/>
      <c r="J27" s="307"/>
      <c r="K27" s="307"/>
      <c r="L27" s="328"/>
    </row>
    <row r="28" spans="2:12" ht="13.5" customHeight="1">
      <c r="B28" s="329" t="s">
        <v>323</v>
      </c>
      <c r="C28" s="333"/>
      <c r="D28" s="334" t="s">
        <v>345</v>
      </c>
      <c r="E28" s="333"/>
      <c r="I28" s="327"/>
      <c r="J28" s="307"/>
      <c r="K28" s="307"/>
      <c r="L28" s="328"/>
    </row>
    <row r="29" spans="2:12" ht="13.5" customHeight="1">
      <c r="B29" s="329"/>
      <c r="C29" s="330"/>
      <c r="D29" s="331" t="s">
        <v>618</v>
      </c>
      <c r="E29" s="330"/>
      <c r="I29" s="327"/>
      <c r="J29" s="307"/>
      <c r="K29" s="307"/>
      <c r="L29" s="328"/>
    </row>
    <row r="30" spans="2:12" ht="13.5" customHeight="1">
      <c r="B30" s="329"/>
      <c r="C30" s="325" t="s">
        <v>551</v>
      </c>
      <c r="D30" s="326" t="s">
        <v>619</v>
      </c>
      <c r="E30" s="325"/>
      <c r="I30" s="327"/>
      <c r="J30" s="307"/>
      <c r="K30" s="307"/>
      <c r="L30" s="328"/>
    </row>
    <row r="31" spans="2:12" ht="13.5" customHeight="1">
      <c r="B31" s="329"/>
      <c r="C31" s="333"/>
      <c r="D31" s="334" t="s">
        <v>620</v>
      </c>
      <c r="E31" s="333"/>
      <c r="I31" s="327"/>
      <c r="J31" s="307"/>
      <c r="K31" s="307"/>
      <c r="L31" s="328"/>
    </row>
    <row r="32" spans="2:12" ht="13.5" customHeight="1">
      <c r="B32" s="329"/>
      <c r="C32" s="333"/>
      <c r="D32" s="334" t="s">
        <v>621</v>
      </c>
      <c r="E32" s="333"/>
      <c r="I32" s="327"/>
      <c r="J32" s="307"/>
      <c r="K32" s="307"/>
      <c r="L32" s="328"/>
    </row>
    <row r="33" spans="2:12" ht="13.5" customHeight="1">
      <c r="B33" s="329"/>
      <c r="C33" s="330"/>
      <c r="D33" s="331" t="s">
        <v>346</v>
      </c>
      <c r="E33" s="330"/>
      <c r="I33" s="327"/>
      <c r="J33" s="307"/>
      <c r="K33" s="307"/>
      <c r="L33" s="328"/>
    </row>
    <row r="34" spans="2:12" ht="13.5" customHeight="1">
      <c r="B34" s="329"/>
      <c r="C34" s="325" t="s">
        <v>552</v>
      </c>
      <c r="D34" s="326" t="s">
        <v>622</v>
      </c>
      <c r="E34" s="325"/>
      <c r="I34" s="327"/>
      <c r="J34" s="307"/>
      <c r="K34" s="307"/>
      <c r="L34" s="328"/>
    </row>
    <row r="35" spans="2:12" ht="13.5" customHeight="1">
      <c r="B35" s="329"/>
      <c r="C35" s="333"/>
      <c r="D35" s="334" t="s">
        <v>334</v>
      </c>
      <c r="E35" s="333"/>
      <c r="I35" s="327"/>
      <c r="J35" s="307"/>
      <c r="K35" s="307"/>
      <c r="L35" s="328"/>
    </row>
    <row r="36" spans="2:12" ht="13.5" customHeight="1">
      <c r="B36" s="329"/>
      <c r="C36" s="330"/>
      <c r="D36" s="331" t="s">
        <v>347</v>
      </c>
      <c r="E36" s="330"/>
      <c r="I36" s="327"/>
      <c r="J36" s="307"/>
      <c r="K36" s="307"/>
      <c r="L36" s="328"/>
    </row>
    <row r="37" spans="2:12" ht="13.5" customHeight="1">
      <c r="B37" s="329"/>
      <c r="C37" s="325" t="s">
        <v>553</v>
      </c>
      <c r="D37" s="326" t="s">
        <v>348</v>
      </c>
      <c r="E37" s="325"/>
      <c r="I37" s="327"/>
      <c r="J37" s="307"/>
      <c r="K37" s="307"/>
      <c r="L37" s="328"/>
    </row>
    <row r="38" spans="2:12" ht="13.5" customHeight="1">
      <c r="B38" s="329"/>
      <c r="C38" s="333"/>
      <c r="D38" s="334" t="s">
        <v>349</v>
      </c>
      <c r="E38" s="333"/>
      <c r="I38" s="327"/>
      <c r="J38" s="307"/>
      <c r="K38" s="307"/>
      <c r="L38" s="328"/>
    </row>
    <row r="39" spans="2:12" ht="13.5" customHeight="1">
      <c r="B39" s="329"/>
      <c r="C39" s="330"/>
      <c r="D39" s="331" t="s">
        <v>623</v>
      </c>
      <c r="E39" s="330"/>
      <c r="I39" s="327"/>
      <c r="J39" s="307"/>
      <c r="K39" s="307"/>
      <c r="L39" s="328"/>
    </row>
    <row r="40" spans="2:12" ht="13.5" customHeight="1">
      <c r="B40" s="329"/>
      <c r="C40" s="325" t="s">
        <v>554</v>
      </c>
      <c r="D40" s="326" t="s">
        <v>624</v>
      </c>
      <c r="E40" s="325"/>
      <c r="I40" s="327"/>
      <c r="J40" s="307"/>
      <c r="K40" s="307"/>
      <c r="L40" s="328"/>
    </row>
    <row r="41" spans="2:12" ht="13.5" customHeight="1">
      <c r="B41" s="329"/>
      <c r="C41" s="333"/>
      <c r="D41" s="334" t="s">
        <v>625</v>
      </c>
      <c r="E41" s="333"/>
      <c r="I41" s="327"/>
      <c r="J41" s="307"/>
      <c r="K41" s="307"/>
      <c r="L41" s="328"/>
    </row>
    <row r="42" spans="2:12" ht="13.5" customHeight="1">
      <c r="B42" s="329"/>
      <c r="C42" s="333"/>
      <c r="D42" s="334" t="s">
        <v>350</v>
      </c>
      <c r="E42" s="333"/>
      <c r="I42" s="327"/>
      <c r="J42" s="307"/>
      <c r="K42" s="307"/>
      <c r="L42" s="328"/>
    </row>
    <row r="43" spans="2:12" ht="13.5" customHeight="1">
      <c r="B43" s="329"/>
      <c r="C43" s="333"/>
      <c r="D43" s="334" t="s">
        <v>351</v>
      </c>
      <c r="E43" s="333"/>
      <c r="I43" s="327"/>
      <c r="J43" s="307"/>
      <c r="K43" s="307"/>
      <c r="L43" s="328"/>
    </row>
    <row r="44" spans="2:12" ht="13.5" customHeight="1">
      <c r="B44" s="329"/>
      <c r="C44" s="330"/>
      <c r="D44" s="331" t="s">
        <v>352</v>
      </c>
      <c r="E44" s="330"/>
      <c r="I44" s="327"/>
      <c r="J44" s="307"/>
      <c r="K44" s="307"/>
      <c r="L44" s="328"/>
    </row>
    <row r="45" spans="2:12" ht="13.5" customHeight="1">
      <c r="B45" s="337"/>
      <c r="C45" s="140" t="s">
        <v>549</v>
      </c>
      <c r="D45" s="135"/>
      <c r="E45" s="140"/>
      <c r="I45" s="327"/>
      <c r="J45" s="307"/>
      <c r="K45" s="307"/>
      <c r="L45" s="328"/>
    </row>
    <row r="46" spans="2:12" ht="13.5" customHeight="1">
      <c r="B46" s="324" t="s">
        <v>541</v>
      </c>
      <c r="C46" s="325" t="s">
        <v>555</v>
      </c>
      <c r="D46" s="326" t="s">
        <v>353</v>
      </c>
      <c r="E46" s="325"/>
      <c r="I46" s="327"/>
      <c r="J46" s="307"/>
      <c r="K46" s="307"/>
      <c r="L46" s="328"/>
    </row>
    <row r="47" spans="2:12" ht="13.5" customHeight="1">
      <c r="B47" s="329"/>
      <c r="C47" s="333"/>
      <c r="D47" s="334" t="s">
        <v>354</v>
      </c>
      <c r="E47" s="333"/>
      <c r="I47" s="327"/>
      <c r="J47" s="307"/>
      <c r="K47" s="307"/>
      <c r="L47" s="328"/>
    </row>
    <row r="48" spans="2:12" ht="13.5" customHeight="1">
      <c r="B48" s="329" t="s">
        <v>326</v>
      </c>
      <c r="C48" s="333"/>
      <c r="D48" s="334" t="s">
        <v>355</v>
      </c>
      <c r="E48" s="333"/>
      <c r="I48" s="327"/>
      <c r="J48" s="307"/>
      <c r="K48" s="307"/>
      <c r="L48" s="328"/>
    </row>
    <row r="49" spans="2:12" ht="13.5" customHeight="1">
      <c r="B49" s="329" t="s">
        <v>328</v>
      </c>
      <c r="C49" s="333"/>
      <c r="D49" s="334" t="s">
        <v>356</v>
      </c>
      <c r="E49" s="333"/>
      <c r="I49" s="327"/>
      <c r="J49" s="307"/>
      <c r="K49" s="307"/>
      <c r="L49" s="328"/>
    </row>
    <row r="50" spans="2:12" ht="13.5" customHeight="1">
      <c r="B50" s="329"/>
      <c r="C50" s="333"/>
      <c r="D50" s="334" t="s">
        <v>357</v>
      </c>
      <c r="E50" s="333"/>
      <c r="I50" s="327"/>
      <c r="J50" s="307"/>
      <c r="K50" s="307"/>
      <c r="L50" s="328"/>
    </row>
    <row r="51" spans="2:12" ht="13.5" customHeight="1">
      <c r="B51" s="337"/>
      <c r="C51" s="330"/>
      <c r="D51" s="331" t="s">
        <v>626</v>
      </c>
      <c r="E51" s="330"/>
      <c r="I51" s="327"/>
      <c r="J51" s="307"/>
      <c r="K51" s="307"/>
      <c r="L51" s="328"/>
    </row>
    <row r="52" spans="2:12" ht="13.5" customHeight="1">
      <c r="B52" s="108" t="s">
        <v>374</v>
      </c>
      <c r="I52" s="327"/>
      <c r="J52" s="307"/>
      <c r="K52" s="307"/>
      <c r="L52" s="328"/>
    </row>
    <row r="53" spans="2:12" ht="13.5" customHeight="1">
      <c r="B53" s="108" t="s">
        <v>627</v>
      </c>
      <c r="I53" s="335"/>
      <c r="J53" s="308"/>
      <c r="K53" s="308"/>
      <c r="L53" s="336"/>
    </row>
    <row r="54" spans="2:12" ht="13.5" customHeight="1">
      <c r="B54" s="108" t="s">
        <v>649</v>
      </c>
      <c r="I54" s="65" t="s">
        <v>648</v>
      </c>
    </row>
    <row r="59" spans="2:12" ht="13.5" customHeight="1">
      <c r="B59" s="65" t="s">
        <v>375</v>
      </c>
    </row>
    <row r="60" spans="2:12" ht="13.5" customHeight="1">
      <c r="E60" s="88" t="s">
        <v>29</v>
      </c>
    </row>
    <row r="61" spans="2:12" ht="13.5" customHeight="1">
      <c r="B61" s="65" t="s">
        <v>370</v>
      </c>
    </row>
    <row r="62" spans="2:12" ht="42" customHeight="1">
      <c r="D62" s="91" t="s">
        <v>60</v>
      </c>
      <c r="E62" s="68" t="str">
        <f>入力表!B15</f>
        <v>○○建設・△△興業富山2号線道路改良工事共同企業体</v>
      </c>
    </row>
    <row r="63" spans="2:12" ht="27.2" customHeight="1">
      <c r="D63" s="91" t="s">
        <v>61</v>
      </c>
      <c r="E63" s="66" t="str">
        <f>入力表!B18</f>
        <v>婦中　和馬</v>
      </c>
    </row>
    <row r="64" spans="2:12" ht="27.2" customHeight="1">
      <c r="B64" s="315" t="s">
        <v>372</v>
      </c>
      <c r="C64" s="316" t="str">
        <f>入力表!B5</f>
        <v>富山2号線道路改良工事</v>
      </c>
    </row>
    <row r="65" spans="2:5" ht="27.2" customHeight="1">
      <c r="C65" s="317" t="s">
        <v>376</v>
      </c>
    </row>
    <row r="66" spans="2:5" ht="13.5" customHeight="1">
      <c r="B66" s="318" t="s">
        <v>542</v>
      </c>
      <c r="C66" s="319" t="s">
        <v>333</v>
      </c>
      <c r="D66" s="320" t="s">
        <v>373</v>
      </c>
      <c r="E66" s="319"/>
    </row>
    <row r="67" spans="2:5" ht="13.5" customHeight="1">
      <c r="B67" s="326" t="s">
        <v>539</v>
      </c>
      <c r="C67" s="324" t="s">
        <v>556</v>
      </c>
      <c r="D67" s="326" t="s">
        <v>358</v>
      </c>
      <c r="E67" s="325"/>
    </row>
    <row r="68" spans="2:5" ht="13.5" customHeight="1">
      <c r="B68" s="334"/>
      <c r="C68" s="329"/>
      <c r="D68" s="334" t="s">
        <v>359</v>
      </c>
      <c r="E68" s="333"/>
    </row>
    <row r="69" spans="2:5" ht="13.5" customHeight="1">
      <c r="B69" s="334" t="s">
        <v>329</v>
      </c>
      <c r="C69" s="337"/>
      <c r="D69" s="331" t="s">
        <v>360</v>
      </c>
      <c r="E69" s="330"/>
    </row>
    <row r="70" spans="2:5" ht="13.5" customHeight="1">
      <c r="B70" s="334" t="s">
        <v>331</v>
      </c>
      <c r="C70" s="338" t="s">
        <v>544</v>
      </c>
      <c r="D70" s="326" t="s">
        <v>628</v>
      </c>
      <c r="E70" s="325"/>
    </row>
    <row r="71" spans="2:5" ht="13.5" customHeight="1">
      <c r="B71" s="334"/>
      <c r="C71" s="329" t="s">
        <v>557</v>
      </c>
      <c r="D71" s="334" t="s">
        <v>629</v>
      </c>
      <c r="E71" s="333"/>
    </row>
    <row r="72" spans="2:5" ht="13.5" customHeight="1">
      <c r="B72" s="334"/>
      <c r="C72" s="329"/>
      <c r="D72" s="334" t="s">
        <v>630</v>
      </c>
      <c r="E72" s="333"/>
    </row>
    <row r="73" spans="2:5" ht="13.5" customHeight="1">
      <c r="B73" s="334"/>
      <c r="C73" s="329"/>
      <c r="D73" s="334" t="s">
        <v>361</v>
      </c>
      <c r="E73" s="333"/>
    </row>
    <row r="74" spans="2:5" ht="13.5" customHeight="1">
      <c r="B74" s="334"/>
      <c r="C74" s="337"/>
      <c r="D74" s="331" t="s">
        <v>362</v>
      </c>
      <c r="E74" s="330"/>
    </row>
    <row r="75" spans="2:5" ht="13.5" customHeight="1">
      <c r="B75" s="334"/>
      <c r="C75" s="324" t="s">
        <v>614</v>
      </c>
      <c r="D75" s="326" t="s">
        <v>363</v>
      </c>
      <c r="E75" s="325"/>
    </row>
    <row r="76" spans="2:5" ht="13.5" customHeight="1">
      <c r="B76" s="334"/>
      <c r="C76" s="329" t="s">
        <v>632</v>
      </c>
      <c r="D76" s="334" t="s">
        <v>364</v>
      </c>
      <c r="E76" s="333"/>
    </row>
    <row r="77" spans="2:5" ht="13.5" customHeight="1">
      <c r="B77" s="334"/>
      <c r="C77" s="337"/>
      <c r="D77" s="331" t="s">
        <v>631</v>
      </c>
      <c r="E77" s="330"/>
    </row>
    <row r="78" spans="2:5" ht="13.5" customHeight="1">
      <c r="B78" s="334"/>
      <c r="C78" s="324" t="s">
        <v>547</v>
      </c>
      <c r="D78" s="326" t="s">
        <v>343</v>
      </c>
      <c r="E78" s="325"/>
    </row>
    <row r="79" spans="2:5" ht="13.5" customHeight="1">
      <c r="B79" s="334"/>
      <c r="C79" s="337" t="s">
        <v>548</v>
      </c>
      <c r="D79" s="331" t="s">
        <v>344</v>
      </c>
      <c r="E79" s="330"/>
    </row>
    <row r="80" spans="2:5" ht="13.5" customHeight="1">
      <c r="B80" s="331"/>
      <c r="C80" s="339" t="s">
        <v>549</v>
      </c>
      <c r="D80" s="135"/>
      <c r="E80" s="140"/>
    </row>
    <row r="81" spans="2:5" ht="13.5" customHeight="1">
      <c r="B81" s="326" t="s">
        <v>540</v>
      </c>
      <c r="C81" s="324" t="s">
        <v>550</v>
      </c>
      <c r="D81" s="326" t="s">
        <v>633</v>
      </c>
      <c r="E81" s="325"/>
    </row>
    <row r="82" spans="2:5" ht="13.5" customHeight="1">
      <c r="B82" s="334"/>
      <c r="C82" s="329"/>
      <c r="D82" s="334" t="s">
        <v>634</v>
      </c>
      <c r="E82" s="333"/>
    </row>
    <row r="83" spans="2:5" ht="13.5" customHeight="1">
      <c r="B83" s="334" t="s">
        <v>324</v>
      </c>
      <c r="C83" s="329"/>
      <c r="D83" s="334" t="s">
        <v>365</v>
      </c>
      <c r="E83" s="333"/>
    </row>
    <row r="84" spans="2:5" ht="13.5" customHeight="1">
      <c r="B84" s="334" t="s">
        <v>322</v>
      </c>
      <c r="C84" s="329"/>
      <c r="D84" s="334" t="s">
        <v>635</v>
      </c>
      <c r="E84" s="333"/>
    </row>
    <row r="85" spans="2:5" ht="13.5" customHeight="1">
      <c r="B85" s="334"/>
      <c r="C85" s="329"/>
      <c r="D85" s="334" t="s">
        <v>636</v>
      </c>
      <c r="E85" s="333"/>
    </row>
    <row r="86" spans="2:5" ht="13.5" customHeight="1">
      <c r="B86" s="334"/>
      <c r="C86" s="329"/>
      <c r="D86" s="334" t="s">
        <v>366</v>
      </c>
      <c r="E86" s="333"/>
    </row>
    <row r="87" spans="2:5" ht="13.5" customHeight="1">
      <c r="B87" s="334"/>
      <c r="C87" s="329"/>
      <c r="D87" s="334" t="s">
        <v>313</v>
      </c>
      <c r="E87" s="333"/>
    </row>
    <row r="88" spans="2:5" ht="13.5" customHeight="1">
      <c r="B88" s="334"/>
      <c r="C88" s="337"/>
      <c r="D88" s="331" t="s">
        <v>637</v>
      </c>
      <c r="E88" s="330"/>
    </row>
    <row r="89" spans="2:5" ht="13.5" customHeight="1">
      <c r="B89" s="334"/>
      <c r="C89" s="324" t="s">
        <v>551</v>
      </c>
      <c r="D89" s="326" t="s">
        <v>638</v>
      </c>
      <c r="E89" s="325"/>
    </row>
    <row r="90" spans="2:5" ht="13.5" customHeight="1">
      <c r="B90" s="334"/>
      <c r="C90" s="329"/>
      <c r="D90" s="334" t="s">
        <v>639</v>
      </c>
      <c r="E90" s="333"/>
    </row>
    <row r="91" spans="2:5" ht="13.5" customHeight="1">
      <c r="B91" s="334"/>
      <c r="C91" s="329"/>
      <c r="D91" s="334" t="s">
        <v>640</v>
      </c>
      <c r="E91" s="333"/>
    </row>
    <row r="92" spans="2:5" ht="13.5" customHeight="1">
      <c r="B92" s="334"/>
      <c r="C92" s="337"/>
      <c r="D92" s="331" t="s">
        <v>346</v>
      </c>
      <c r="E92" s="330"/>
    </row>
    <row r="93" spans="2:5" ht="13.5" customHeight="1">
      <c r="B93" s="334"/>
      <c r="C93" s="324" t="s">
        <v>552</v>
      </c>
      <c r="D93" s="326" t="s">
        <v>641</v>
      </c>
      <c r="E93" s="325"/>
    </row>
    <row r="94" spans="2:5" ht="13.5" customHeight="1">
      <c r="B94" s="334"/>
      <c r="C94" s="329"/>
      <c r="D94" s="334" t="s">
        <v>334</v>
      </c>
      <c r="E94" s="333"/>
    </row>
    <row r="95" spans="2:5" ht="13.5" customHeight="1">
      <c r="B95" s="334"/>
      <c r="C95" s="337"/>
      <c r="D95" s="331" t="s">
        <v>314</v>
      </c>
      <c r="E95" s="330"/>
    </row>
    <row r="96" spans="2:5" ht="13.5" customHeight="1">
      <c r="B96" s="334"/>
      <c r="C96" s="324" t="s">
        <v>553</v>
      </c>
      <c r="D96" s="326" t="s">
        <v>367</v>
      </c>
      <c r="E96" s="325"/>
    </row>
    <row r="97" spans="2:5" ht="13.5" customHeight="1">
      <c r="B97" s="334"/>
      <c r="C97" s="329"/>
      <c r="D97" s="334" t="s">
        <v>642</v>
      </c>
      <c r="E97" s="333"/>
    </row>
    <row r="98" spans="2:5" ht="13.5" customHeight="1">
      <c r="B98" s="334"/>
      <c r="C98" s="337"/>
      <c r="D98" s="331" t="s">
        <v>368</v>
      </c>
      <c r="E98" s="330"/>
    </row>
    <row r="99" spans="2:5" ht="13.5" customHeight="1">
      <c r="B99" s="334"/>
      <c r="C99" s="324" t="s">
        <v>554</v>
      </c>
      <c r="D99" s="326" t="s">
        <v>643</v>
      </c>
      <c r="E99" s="325"/>
    </row>
    <row r="100" spans="2:5" ht="13.5" customHeight="1">
      <c r="B100" s="334"/>
      <c r="C100" s="329"/>
      <c r="D100" s="334" t="s">
        <v>644</v>
      </c>
      <c r="E100" s="333"/>
    </row>
    <row r="101" spans="2:5" ht="13.5" customHeight="1">
      <c r="B101" s="334"/>
      <c r="C101" s="329"/>
      <c r="D101" s="334" t="s">
        <v>645</v>
      </c>
      <c r="E101" s="333"/>
    </row>
    <row r="102" spans="2:5" ht="13.5" customHeight="1">
      <c r="B102" s="334"/>
      <c r="C102" s="329"/>
      <c r="D102" s="334" t="s">
        <v>315</v>
      </c>
      <c r="E102" s="333"/>
    </row>
    <row r="103" spans="2:5" ht="13.5" customHeight="1">
      <c r="B103" s="334"/>
      <c r="C103" s="337"/>
      <c r="D103" s="331" t="s">
        <v>316</v>
      </c>
      <c r="E103" s="330"/>
    </row>
    <row r="104" spans="2:5" ht="13.5" customHeight="1">
      <c r="B104" s="331"/>
      <c r="C104" s="339" t="s">
        <v>549</v>
      </c>
      <c r="D104" s="135"/>
      <c r="E104" s="140"/>
    </row>
    <row r="105" spans="2:5" ht="13.5" customHeight="1">
      <c r="B105" s="326" t="s">
        <v>541</v>
      </c>
      <c r="C105" s="324" t="s">
        <v>555</v>
      </c>
      <c r="D105" s="326" t="s">
        <v>317</v>
      </c>
      <c r="E105" s="325"/>
    </row>
    <row r="106" spans="2:5" ht="13.5" customHeight="1">
      <c r="B106" s="334"/>
      <c r="C106" s="329"/>
      <c r="D106" s="334" t="s">
        <v>318</v>
      </c>
      <c r="E106" s="333"/>
    </row>
    <row r="107" spans="2:5" ht="13.5" customHeight="1">
      <c r="B107" s="334" t="s">
        <v>326</v>
      </c>
      <c r="C107" s="329"/>
      <c r="D107" s="334" t="s">
        <v>319</v>
      </c>
      <c r="E107" s="333"/>
    </row>
    <row r="108" spans="2:5" ht="13.5" customHeight="1">
      <c r="B108" s="334" t="s">
        <v>327</v>
      </c>
      <c r="C108" s="329"/>
      <c r="D108" s="334" t="s">
        <v>320</v>
      </c>
      <c r="E108" s="333"/>
    </row>
    <row r="109" spans="2:5" ht="13.5" customHeight="1">
      <c r="B109" s="334"/>
      <c r="C109" s="329"/>
      <c r="D109" s="334" t="s">
        <v>321</v>
      </c>
      <c r="E109" s="333"/>
    </row>
    <row r="110" spans="2:5" ht="13.5" customHeight="1">
      <c r="B110" s="331"/>
      <c r="C110" s="337"/>
      <c r="D110" s="331" t="s">
        <v>646</v>
      </c>
      <c r="E110" s="330"/>
    </row>
    <row r="111" spans="2:5" ht="13.5" customHeight="1">
      <c r="B111" s="108" t="s">
        <v>374</v>
      </c>
    </row>
    <row r="112" spans="2:5" ht="13.5" customHeight="1">
      <c r="B112" s="108" t="s">
        <v>647</v>
      </c>
    </row>
    <row r="113" spans="2:2" ht="13.5" customHeight="1">
      <c r="B113" s="108" t="s">
        <v>649</v>
      </c>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C1:H29"/>
  <sheetViews>
    <sheetView zoomScaleNormal="100" zoomScaleSheetLayoutView="100" workbookViewId="0"/>
  </sheetViews>
  <sheetFormatPr defaultColWidth="9" defaultRowHeight="27.2" customHeight="1"/>
  <cols>
    <col min="1" max="1" width="1.75" style="65" customWidth="1"/>
    <col min="2" max="2" width="4.875" style="65" customWidth="1"/>
    <col min="3" max="3" width="10.5" style="65" bestFit="1" customWidth="1"/>
    <col min="4" max="4" width="11.25" style="65" customWidth="1"/>
    <col min="5" max="5" width="21.625" style="65" customWidth="1"/>
    <col min="6" max="6" width="3.5" style="65" customWidth="1"/>
    <col min="7" max="7" width="34.5" style="65" customWidth="1"/>
    <col min="8" max="8" width="4.875" style="65" customWidth="1"/>
    <col min="9" max="9" width="1.75" style="65" customWidth="1"/>
    <col min="10" max="16384" width="9" style="65"/>
  </cols>
  <sheetData>
    <row r="1" spans="3:8" ht="27.2" customHeight="1">
      <c r="G1" s="88" t="s">
        <v>29</v>
      </c>
      <c r="H1" s="88"/>
    </row>
    <row r="2" spans="3:8" ht="27.2" customHeight="1">
      <c r="C2" s="111" t="s">
        <v>9</v>
      </c>
      <c r="D2" s="90" t="str">
        <f>入力表!B13</f>
        <v>富山市長</v>
      </c>
    </row>
    <row r="3" spans="3:8" ht="27.2" customHeight="1">
      <c r="F3" s="91" t="s">
        <v>30</v>
      </c>
      <c r="G3" s="112" t="str">
        <f>入力表!B14</f>
        <v>富山市新桜町0番00号</v>
      </c>
      <c r="H3" s="112"/>
    </row>
    <row r="4" spans="3:8" ht="42" customHeight="1">
      <c r="F4" s="91" t="s">
        <v>31</v>
      </c>
      <c r="G4" s="112" t="str">
        <f>入力表!B15</f>
        <v>○○建設・△△興業富山2号線道路改良工事共同企業体</v>
      </c>
      <c r="H4" s="112"/>
    </row>
    <row r="5" spans="3:8" ht="27.2" customHeight="1">
      <c r="G5" s="112" t="str">
        <f>入力表!B17</f>
        <v>代表者　○○建設株式会社
代表取締役　大山　銀次</v>
      </c>
      <c r="H5" s="112"/>
    </row>
    <row r="7" spans="3:8" ht="27.2" customHeight="1">
      <c r="E7" s="113" t="s">
        <v>399</v>
      </c>
    </row>
    <row r="9" spans="3:8" ht="27.2" customHeight="1">
      <c r="C9" s="491" t="str">
        <f>入力表!B8</f>
        <v>令和3年4月1日</v>
      </c>
      <c r="D9" s="491"/>
      <c r="E9" s="65" t="s">
        <v>308</v>
      </c>
    </row>
    <row r="10" spans="3:8" ht="27.2" customHeight="1">
      <c r="C10" s="65" t="s">
        <v>422</v>
      </c>
      <c r="D10" s="93"/>
    </row>
    <row r="12" spans="3:8" ht="27.2" customHeight="1">
      <c r="E12" s="88" t="s">
        <v>34</v>
      </c>
    </row>
    <row r="14" spans="3:8" ht="27.2" customHeight="1">
      <c r="C14" s="65" t="s">
        <v>49</v>
      </c>
      <c r="E14" s="114">
        <v>0</v>
      </c>
    </row>
    <row r="15" spans="3:8" ht="27.2" customHeight="1">
      <c r="C15" s="65" t="s">
        <v>50</v>
      </c>
      <c r="E15" s="65" t="str">
        <f>入力表!B5</f>
        <v>富山2号線道路改良工事</v>
      </c>
    </row>
    <row r="16" spans="3:8" ht="27.2" customHeight="1">
      <c r="C16" s="65" t="s">
        <v>51</v>
      </c>
      <c r="E16" s="65" t="str">
        <f>入力表!B6</f>
        <v>富山市　総曲輪　地内</v>
      </c>
    </row>
    <row r="17" spans="3:8" ht="27.2" customHeight="1">
      <c r="C17" s="65" t="s">
        <v>52</v>
      </c>
      <c r="E17" s="65" t="str">
        <f>入力表!B9</f>
        <v>令和3年4月2日</v>
      </c>
      <c r="F17" s="65" t="s">
        <v>38</v>
      </c>
      <c r="G17" s="94" t="str">
        <f>入力表!B10</f>
        <v>令和4年1月12日</v>
      </c>
    </row>
    <row r="18" spans="3:8" ht="27.2" customHeight="1">
      <c r="C18" s="65" t="s">
        <v>407</v>
      </c>
      <c r="E18" s="65" t="str">
        <f>入力表!B7</f>
        <v>123,456,000 円</v>
      </c>
    </row>
    <row r="19" spans="3:8" ht="27.2" customHeight="1">
      <c r="C19" s="65" t="s">
        <v>53</v>
      </c>
    </row>
    <row r="20" spans="3:8" ht="27.2" customHeight="1">
      <c r="C20" s="65" t="s">
        <v>54</v>
      </c>
    </row>
    <row r="21" spans="3:8" ht="27.2" customHeight="1">
      <c r="C21" s="65" t="s">
        <v>55</v>
      </c>
    </row>
    <row r="22" spans="3:8" ht="27.2" customHeight="1">
      <c r="C22" s="65" t="s">
        <v>56</v>
      </c>
    </row>
    <row r="29" spans="3:8" ht="27.2" customHeight="1">
      <c r="G29" s="88" t="s">
        <v>57</v>
      </c>
      <c r="H29" s="88"/>
    </row>
  </sheetData>
  <mergeCells count="1">
    <mergeCell ref="C9:D9"/>
  </mergeCells>
  <phoneticPr fontId="4"/>
  <pageMargins left="0.78740157480314965" right="0.19685039370078741" top="0.59055118110236227" bottom="0.3937007874015748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C9:H43"/>
  <sheetViews>
    <sheetView zoomScaleNormal="100" zoomScaleSheetLayoutView="100" workbookViewId="0"/>
  </sheetViews>
  <sheetFormatPr defaultColWidth="9" defaultRowHeight="13.5"/>
  <cols>
    <col min="1" max="1" width="1.75" style="65" customWidth="1"/>
    <col min="2" max="2" width="6.25" style="65" customWidth="1"/>
    <col min="3" max="3" width="10.5" style="65" bestFit="1" customWidth="1"/>
    <col min="4" max="4" width="4" style="65" customWidth="1"/>
    <col min="5" max="5" width="24.375" style="65" customWidth="1"/>
    <col min="6" max="6" width="3.5" style="65" customWidth="1"/>
    <col min="7" max="7" width="35.625" style="65" customWidth="1"/>
    <col min="8" max="8" width="6.25" style="65" customWidth="1"/>
    <col min="9" max="9" width="1.75" style="65" customWidth="1"/>
    <col min="10" max="16384" width="9" style="65"/>
  </cols>
  <sheetData>
    <row r="9" spans="3:8">
      <c r="G9" s="88" t="str">
        <f>入力表!B19</f>
        <v>令和3年8月1日</v>
      </c>
      <c r="H9" s="88"/>
    </row>
    <row r="11" spans="3:8" ht="14.25">
      <c r="C11" s="111" t="s">
        <v>9</v>
      </c>
      <c r="D11" s="90" t="str">
        <f>入力表!B13</f>
        <v>富山市長</v>
      </c>
    </row>
    <row r="13" spans="3:8" ht="28.9" customHeight="1">
      <c r="F13" s="91" t="s">
        <v>30</v>
      </c>
      <c r="G13" s="112" t="str">
        <f>入力表!B14</f>
        <v>富山市新桜町0番00号</v>
      </c>
      <c r="H13" s="112"/>
    </row>
    <row r="14" spans="3:8" ht="42" customHeight="1">
      <c r="F14" s="91" t="s">
        <v>31</v>
      </c>
      <c r="G14" s="112" t="str">
        <f>入力表!B15</f>
        <v>○○建設・△△興業富山2号線道路改良工事共同企業体</v>
      </c>
      <c r="H14" s="112"/>
    </row>
    <row r="15" spans="3:8" ht="28.9" customHeight="1">
      <c r="G15" s="112" t="str">
        <f>入力表!B17</f>
        <v>代表者　○○建設株式会社
代表取締役　大山　銀次</v>
      </c>
      <c r="H15" s="112"/>
    </row>
    <row r="19" spans="3:7" ht="19.5" customHeight="1">
      <c r="C19" s="113"/>
      <c r="D19" s="113"/>
      <c r="E19" s="113"/>
      <c r="F19" s="92" t="s">
        <v>294</v>
      </c>
      <c r="G19" s="113"/>
    </row>
    <row r="22" spans="3:7">
      <c r="D22" s="65" t="s">
        <v>300</v>
      </c>
    </row>
    <row r="25" spans="3:7" ht="36" customHeight="1">
      <c r="C25" s="340" t="s">
        <v>297</v>
      </c>
      <c r="D25" s="341"/>
      <c r="E25" s="252" t="str">
        <f>入力表!B5</f>
        <v>富山2号線道路改良工事</v>
      </c>
      <c r="F25" s="72"/>
      <c r="G25" s="73"/>
    </row>
    <row r="26" spans="3:7" ht="36" customHeight="1">
      <c r="C26" s="340" t="s">
        <v>298</v>
      </c>
      <c r="D26" s="341"/>
      <c r="E26" s="252" t="str">
        <f>入力表!B6</f>
        <v>富山市　総曲輪　地内</v>
      </c>
      <c r="F26" s="72"/>
      <c r="G26" s="73"/>
    </row>
    <row r="27" spans="3:7" ht="36" customHeight="1">
      <c r="C27" s="340" t="s">
        <v>410</v>
      </c>
      <c r="D27" s="341"/>
      <c r="E27" s="252" t="str">
        <f>入力表!B7</f>
        <v>123,456,000 円</v>
      </c>
      <c r="F27" s="72"/>
      <c r="G27" s="73"/>
    </row>
    <row r="28" spans="3:7" ht="36" customHeight="1">
      <c r="C28" s="340" t="s">
        <v>295</v>
      </c>
      <c r="D28" s="341"/>
      <c r="E28" s="252" t="str">
        <f>入力表!B8</f>
        <v>令和3年4月1日</v>
      </c>
      <c r="F28" s="72"/>
      <c r="G28" s="73"/>
    </row>
    <row r="29" spans="3:7" ht="36" customHeight="1">
      <c r="C29" s="340" t="s">
        <v>299</v>
      </c>
      <c r="D29" s="341"/>
      <c r="E29" s="252" t="str">
        <f>入力表!B9</f>
        <v>令和3年4月2日</v>
      </c>
      <c r="F29" s="72" t="s">
        <v>38</v>
      </c>
      <c r="G29" s="342" t="str">
        <f>入力表!B10</f>
        <v>令和4年1月12日</v>
      </c>
    </row>
    <row r="30" spans="3:7" ht="36" customHeight="1">
      <c r="C30" s="340" t="s">
        <v>301</v>
      </c>
      <c r="D30" s="341"/>
      <c r="E30" s="343">
        <v>0</v>
      </c>
      <c r="F30" s="72"/>
      <c r="G30" s="73"/>
    </row>
    <row r="31" spans="3:7" ht="36" customHeight="1">
      <c r="C31" s="340" t="s">
        <v>296</v>
      </c>
      <c r="D31" s="341"/>
      <c r="E31" s="344">
        <v>0</v>
      </c>
      <c r="F31" s="72"/>
      <c r="G31" s="73"/>
    </row>
    <row r="43" spans="7:8">
      <c r="G43" s="88"/>
      <c r="H43" s="88"/>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P24"/>
  <sheetViews>
    <sheetView view="pageBreakPreview" zoomScaleNormal="100" zoomScaleSheetLayoutView="100" workbookViewId="0"/>
  </sheetViews>
  <sheetFormatPr defaultColWidth="9" defaultRowHeight="30" customHeight="1"/>
  <cols>
    <col min="1" max="1" width="1.75" style="3" customWidth="1"/>
    <col min="2" max="2" width="6.625" style="3" customWidth="1"/>
    <col min="3" max="3" width="24.5" style="3" customWidth="1"/>
    <col min="4" max="4" width="38.875" style="3" customWidth="1"/>
    <col min="5" max="5" width="12.5" style="3" customWidth="1"/>
    <col min="6" max="6" width="8" style="3" customWidth="1"/>
    <col min="7" max="7" width="1.75" style="3" customWidth="1"/>
    <col min="8" max="8" width="9" style="3"/>
    <col min="9" max="11" width="9" style="3" customWidth="1"/>
    <col min="12" max="14" width="9" style="3"/>
    <col min="15" max="15" width="9" style="3" customWidth="1"/>
    <col min="16" max="16384" width="9" style="3"/>
  </cols>
  <sheetData>
    <row r="1" spans="1:16" ht="30" customHeight="1" thickBot="1">
      <c r="A1" s="281"/>
      <c r="B1" s="281"/>
      <c r="C1" s="281"/>
      <c r="D1" s="281"/>
      <c r="E1" s="281"/>
      <c r="F1" s="281"/>
      <c r="G1" s="281"/>
      <c r="N1" s="5">
        <v>1</v>
      </c>
    </row>
    <row r="2" spans="1:16" ht="30" customHeight="1">
      <c r="A2" s="281"/>
      <c r="B2" s="282"/>
      <c r="C2" s="283"/>
      <c r="D2" s="283"/>
      <c r="E2" s="283"/>
      <c r="F2" s="284"/>
      <c r="G2" s="281"/>
      <c r="N2" s="6" t="s">
        <v>389</v>
      </c>
      <c r="O2" s="4" t="s">
        <v>229</v>
      </c>
      <c r="P2" s="4" t="s">
        <v>247</v>
      </c>
    </row>
    <row r="3" spans="1:16" ht="30" customHeight="1">
      <c r="A3" s="281"/>
      <c r="B3" s="285"/>
      <c r="C3" s="286"/>
      <c r="D3" s="286"/>
      <c r="E3" s="286"/>
      <c r="F3" s="287"/>
      <c r="G3" s="281"/>
      <c r="N3" s="6" t="s">
        <v>390</v>
      </c>
      <c r="O3" s="4" t="s">
        <v>232</v>
      </c>
      <c r="P3" s="4" t="s">
        <v>246</v>
      </c>
    </row>
    <row r="4" spans="1:16" ht="46.9" customHeight="1">
      <c r="A4" s="281"/>
      <c r="B4" s="285"/>
      <c r="C4" s="613" t="str">
        <f>INDEX($N$2:$N$9,$N$1)&amp;"写真帳"</f>
        <v>完成検査写真帳</v>
      </c>
      <c r="D4" s="613"/>
      <c r="E4" s="613"/>
      <c r="F4" s="287"/>
      <c r="G4" s="281"/>
      <c r="N4" s="6" t="s">
        <v>391</v>
      </c>
      <c r="O4" s="4" t="s">
        <v>238</v>
      </c>
      <c r="P4" s="4" t="s">
        <v>244</v>
      </c>
    </row>
    <row r="5" spans="1:16" ht="30" customHeight="1">
      <c r="A5" s="281"/>
      <c r="B5" s="285"/>
      <c r="C5" s="286"/>
      <c r="D5" s="286"/>
      <c r="E5" s="286"/>
      <c r="F5" s="287"/>
      <c r="G5" s="281"/>
      <c r="N5" s="6" t="s">
        <v>392</v>
      </c>
      <c r="O5" s="4" t="s">
        <v>231</v>
      </c>
      <c r="P5" s="4" t="s">
        <v>245</v>
      </c>
    </row>
    <row r="6" spans="1:16" ht="30" customHeight="1">
      <c r="A6" s="281"/>
      <c r="B6" s="285"/>
      <c r="C6" s="603" t="str">
        <f>入力表!B4</f>
        <v>令和3,4年度</v>
      </c>
      <c r="D6" s="603"/>
      <c r="E6" s="603"/>
      <c r="F6" s="287"/>
      <c r="G6" s="281"/>
      <c r="N6" s="6" t="s">
        <v>401</v>
      </c>
      <c r="O6" s="4" t="s">
        <v>248</v>
      </c>
      <c r="P6" s="4" t="s">
        <v>249</v>
      </c>
    </row>
    <row r="7" spans="1:16" ht="30" customHeight="1">
      <c r="A7" s="281"/>
      <c r="B7" s="285"/>
      <c r="C7" s="286"/>
      <c r="D7" s="286"/>
      <c r="E7" s="286"/>
      <c r="F7" s="287"/>
      <c r="G7" s="281"/>
      <c r="N7" s="6" t="s">
        <v>402</v>
      </c>
      <c r="O7" s="4" t="s">
        <v>230</v>
      </c>
      <c r="P7" s="4" t="s">
        <v>243</v>
      </c>
    </row>
    <row r="8" spans="1:16" ht="38.450000000000003" customHeight="1">
      <c r="A8" s="281"/>
      <c r="B8" s="285"/>
      <c r="C8" s="288" t="s">
        <v>226</v>
      </c>
      <c r="D8" s="604" t="str">
        <f>入力表!B5</f>
        <v>富山2号線道路改良工事</v>
      </c>
      <c r="E8" s="604"/>
      <c r="F8" s="287"/>
      <c r="G8" s="281"/>
      <c r="N8" s="6" t="s">
        <v>403</v>
      </c>
      <c r="O8" s="4" t="s">
        <v>240</v>
      </c>
      <c r="P8" s="4" t="s">
        <v>242</v>
      </c>
    </row>
    <row r="9" spans="1:16" ht="30" customHeight="1">
      <c r="A9" s="281"/>
      <c r="B9" s="285"/>
      <c r="C9" s="286"/>
      <c r="D9" s="286"/>
      <c r="E9" s="286"/>
      <c r="F9" s="287"/>
      <c r="G9" s="281"/>
      <c r="N9" s="6" t="s">
        <v>404</v>
      </c>
      <c r="O9" s="4" t="s">
        <v>239</v>
      </c>
      <c r="P9" s="4" t="s">
        <v>241</v>
      </c>
    </row>
    <row r="10" spans="1:16" ht="30" customHeight="1">
      <c r="A10" s="281"/>
      <c r="B10" s="285"/>
      <c r="C10" s="288" t="s">
        <v>227</v>
      </c>
      <c r="D10" s="289" t="str">
        <f>入力表!B6</f>
        <v>富山市　総曲輪　地内</v>
      </c>
      <c r="E10" s="290"/>
      <c r="F10" s="287"/>
      <c r="G10" s="281"/>
    </row>
    <row r="11" spans="1:16" ht="30" customHeight="1">
      <c r="A11" s="281"/>
      <c r="B11" s="285"/>
      <c r="C11" s="286"/>
      <c r="D11" s="286"/>
      <c r="E11" s="286"/>
      <c r="F11" s="287"/>
      <c r="G11" s="281"/>
    </row>
    <row r="12" spans="1:16" ht="30" customHeight="1">
      <c r="A12" s="281"/>
      <c r="B12" s="285"/>
      <c r="C12" s="288" t="s">
        <v>228</v>
      </c>
      <c r="D12" s="291" t="str">
        <f>入力表!B9</f>
        <v>令和3年4月2日</v>
      </c>
      <c r="E12" s="288" t="s">
        <v>575</v>
      </c>
      <c r="F12" s="287"/>
      <c r="G12" s="281"/>
    </row>
    <row r="13" spans="1:16" ht="30" customHeight="1">
      <c r="A13" s="281"/>
      <c r="B13" s="285"/>
      <c r="C13" s="286"/>
      <c r="D13" s="286"/>
      <c r="E13" s="286"/>
      <c r="F13" s="287"/>
      <c r="G13" s="281"/>
    </row>
    <row r="14" spans="1:16" ht="30" customHeight="1">
      <c r="A14" s="281"/>
      <c r="B14" s="285"/>
      <c r="C14" s="288" t="s">
        <v>233</v>
      </c>
      <c r="D14" s="291" t="str">
        <f>入力表!B10</f>
        <v>令和4年1月12日</v>
      </c>
      <c r="E14" s="288" t="s">
        <v>235</v>
      </c>
      <c r="F14" s="287"/>
      <c r="G14" s="281"/>
    </row>
    <row r="15" spans="1:16" ht="30" customHeight="1">
      <c r="A15" s="281"/>
      <c r="B15" s="285"/>
      <c r="C15" s="286"/>
      <c r="D15" s="286"/>
      <c r="E15" s="286"/>
      <c r="F15" s="287"/>
      <c r="G15" s="281"/>
    </row>
    <row r="16" spans="1:16" ht="51.6" customHeight="1">
      <c r="A16" s="281"/>
      <c r="B16" s="285"/>
      <c r="C16" s="292" t="str">
        <f>INDEX($O$2:$O$9,$N$1)</f>
        <v>完 成 日</v>
      </c>
      <c r="D16" s="293" t="str">
        <f>入力表!B19</f>
        <v>令和3年8月1日</v>
      </c>
      <c r="E16" s="286"/>
      <c r="F16" s="287"/>
      <c r="G16" s="281"/>
    </row>
    <row r="17" spans="1:7" ht="30" customHeight="1">
      <c r="A17" s="281"/>
      <c r="B17" s="285"/>
      <c r="C17" s="286"/>
      <c r="D17" s="286"/>
      <c r="E17" s="286"/>
      <c r="F17" s="287"/>
      <c r="G17" s="281"/>
    </row>
    <row r="18" spans="1:7" ht="51.6" customHeight="1">
      <c r="A18" s="281"/>
      <c r="B18" s="285"/>
      <c r="C18" s="292" t="str">
        <f>INDEX($P$2:$P$9,$N$1)</f>
        <v>完成検査日</v>
      </c>
      <c r="D18" s="293" t="str">
        <f>入力表!B20</f>
        <v>令和3年8月9日</v>
      </c>
      <c r="E18" s="286"/>
      <c r="F18" s="287"/>
      <c r="G18" s="281"/>
    </row>
    <row r="19" spans="1:7" ht="30" customHeight="1">
      <c r="A19" s="281"/>
      <c r="B19" s="285"/>
      <c r="C19" s="286"/>
      <c r="D19" s="286"/>
      <c r="E19" s="286"/>
      <c r="F19" s="287"/>
      <c r="G19" s="281"/>
    </row>
    <row r="20" spans="1:7" ht="36" customHeight="1">
      <c r="A20" s="281"/>
      <c r="B20" s="285"/>
      <c r="C20" s="286"/>
      <c r="D20" s="605" t="str">
        <f>入力表!B14</f>
        <v>富山市新桜町0番00号</v>
      </c>
      <c r="E20" s="605"/>
      <c r="F20" s="287"/>
      <c r="G20" s="281"/>
    </row>
    <row r="21" spans="1:7" ht="51.6" customHeight="1">
      <c r="A21" s="281"/>
      <c r="B21" s="285"/>
      <c r="C21" s="288" t="s">
        <v>237</v>
      </c>
      <c r="D21" s="600" t="str">
        <f>入力表!B15</f>
        <v>○○建設・△△興業富山2号線道路改良工事共同企業体</v>
      </c>
      <c r="E21" s="600"/>
      <c r="F21" s="287"/>
      <c r="G21" s="281"/>
    </row>
    <row r="22" spans="1:7" ht="36" customHeight="1">
      <c r="A22" s="281"/>
      <c r="B22" s="285"/>
      <c r="C22" s="286"/>
      <c r="D22" s="601" t="str">
        <f>入力表!B17</f>
        <v>代表者　○○建設株式会社
代表取締役　大山　銀次</v>
      </c>
      <c r="E22" s="601"/>
      <c r="F22" s="287"/>
      <c r="G22" s="281"/>
    </row>
    <row r="23" spans="1:7" ht="30" customHeight="1" thickBot="1">
      <c r="A23" s="281"/>
      <c r="B23" s="294"/>
      <c r="C23" s="295"/>
      <c r="D23" s="295"/>
      <c r="E23" s="295"/>
      <c r="F23" s="296"/>
      <c r="G23" s="281"/>
    </row>
    <row r="24" spans="1:7" ht="30" customHeight="1">
      <c r="A24" s="281"/>
      <c r="B24" s="281"/>
      <c r="C24" s="281"/>
      <c r="D24" s="281"/>
      <c r="E24" s="281"/>
      <c r="F24" s="281"/>
      <c r="G24" s="281"/>
    </row>
  </sheetData>
  <mergeCells count="6">
    <mergeCell ref="D22:E22"/>
    <mergeCell ref="C4:E4"/>
    <mergeCell ref="C6:E6"/>
    <mergeCell ref="D8:E8"/>
    <mergeCell ref="D20:E20"/>
    <mergeCell ref="D21:E21"/>
  </mergeCells>
  <phoneticPr fontId="4"/>
  <pageMargins left="0.78740157480314965" right="0.19685039370078741"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90" r:id="rId4" name="Drop Down 2">
              <controlPr defaultSize="0" print="0" autoLine="0" autoPict="0">
                <anchor moveWithCells="1">
                  <from>
                    <xdr:col>7</xdr:col>
                    <xdr:colOff>676275</xdr:colOff>
                    <xdr:row>4</xdr:row>
                    <xdr:rowOff>276225</xdr:rowOff>
                  </from>
                  <to>
                    <xdr:col>11</xdr:col>
                    <xdr:colOff>352425</xdr:colOff>
                    <xdr:row>5</xdr:row>
                    <xdr:rowOff>238125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C4:H31"/>
  <sheetViews>
    <sheetView zoomScaleNormal="100" zoomScaleSheetLayoutView="100" workbookViewId="0"/>
  </sheetViews>
  <sheetFormatPr defaultColWidth="9" defaultRowHeight="27.2" customHeight="1"/>
  <cols>
    <col min="1" max="1" width="1.75" style="65" customWidth="1"/>
    <col min="2" max="2" width="4.5" style="65" customWidth="1"/>
    <col min="3" max="3" width="10.5" style="65" customWidth="1"/>
    <col min="4" max="4" width="12" style="65" customWidth="1"/>
    <col min="5" max="5" width="17" style="65" customWidth="1"/>
    <col min="6" max="7" width="8.5" style="65" customWidth="1"/>
    <col min="8" max="8" width="22.5" style="65" customWidth="1"/>
    <col min="9" max="9" width="4.5" style="65" customWidth="1"/>
    <col min="10" max="10" width="1.75" style="65" customWidth="1"/>
    <col min="11" max="16384" width="9" style="65"/>
  </cols>
  <sheetData>
    <row r="4" spans="3:8" ht="16.7" customHeight="1"/>
    <row r="5" spans="3:8" ht="27.2" customHeight="1">
      <c r="H5" s="88" t="str">
        <f>入力表!B19</f>
        <v>令和3年8月1日</v>
      </c>
    </row>
    <row r="6" spans="3:8" ht="27.2" customHeight="1">
      <c r="C6" s="111" t="s">
        <v>9</v>
      </c>
      <c r="D6" s="90" t="str">
        <f>入力表!B13</f>
        <v>富山市長</v>
      </c>
    </row>
    <row r="7" spans="3:8" ht="13.5" customHeight="1"/>
    <row r="8" spans="3:8" ht="28.5" customHeight="1">
      <c r="F8" s="91" t="s">
        <v>30</v>
      </c>
      <c r="G8" s="481" t="str">
        <f>入力表!B14</f>
        <v>富山市新桜町0番00号</v>
      </c>
      <c r="H8" s="481"/>
    </row>
    <row r="9" spans="3:8" ht="42" customHeight="1">
      <c r="F9" s="91" t="s">
        <v>31</v>
      </c>
      <c r="G9" s="481" t="str">
        <f>入力表!B15</f>
        <v>○○建設・△△興業富山2号線道路改良工事共同企業体</v>
      </c>
      <c r="H9" s="481"/>
    </row>
    <row r="10" spans="3:8" ht="28.5" customHeight="1">
      <c r="G10" s="481" t="str">
        <f>入力表!B17</f>
        <v>代表者　○○建設株式会社
代表取締役　大山　銀次</v>
      </c>
      <c r="H10" s="481"/>
    </row>
    <row r="11" spans="3:8" ht="13.5" customHeight="1"/>
    <row r="12" spans="3:8" ht="27.2" customHeight="1">
      <c r="F12" s="249" t="s">
        <v>302</v>
      </c>
      <c r="G12" s="92">
        <v>1</v>
      </c>
      <c r="H12" s="251" t="s">
        <v>293</v>
      </c>
    </row>
    <row r="13" spans="3:8" ht="13.5" customHeight="1"/>
    <row r="14" spans="3:8" ht="27.2" customHeight="1">
      <c r="C14" s="65" t="s">
        <v>286</v>
      </c>
      <c r="E14" s="65" t="str">
        <f>入力表!B5</f>
        <v>富山2号線道路改良工事</v>
      </c>
    </row>
    <row r="15" spans="3:8" ht="27.2" customHeight="1">
      <c r="C15" s="65" t="s">
        <v>287</v>
      </c>
      <c r="E15" s="65" t="str">
        <f>入力表!B6</f>
        <v>富山市　総曲輪　地内</v>
      </c>
    </row>
    <row r="16" spans="3:8" ht="27.2" customHeight="1">
      <c r="C16" s="65" t="s">
        <v>409</v>
      </c>
      <c r="E16" s="65" t="str">
        <f>入力表!B7</f>
        <v>123,456,000 円</v>
      </c>
    </row>
    <row r="17" spans="3:8" ht="27.2" customHeight="1">
      <c r="C17" s="65" t="s">
        <v>288</v>
      </c>
      <c r="E17" s="65" t="str">
        <f>入力表!B8</f>
        <v>令和3年4月1日</v>
      </c>
    </row>
    <row r="18" spans="3:8" ht="27.2" customHeight="1">
      <c r="C18" s="65" t="s">
        <v>289</v>
      </c>
      <c r="E18" s="65" t="str">
        <f>入力表!B9</f>
        <v>令和3年4月2日</v>
      </c>
      <c r="G18" s="65" t="s">
        <v>290</v>
      </c>
    </row>
    <row r="19" spans="3:8" ht="27.2" customHeight="1">
      <c r="E19" s="65" t="str">
        <f>入力表!B10</f>
        <v>令和4年1月12日</v>
      </c>
      <c r="G19" s="65" t="s">
        <v>235</v>
      </c>
    </row>
    <row r="20" spans="3:8" ht="27.2" customHeight="1">
      <c r="C20" s="65" t="s">
        <v>303</v>
      </c>
    </row>
    <row r="21" spans="3:8" ht="27.2" customHeight="1">
      <c r="C21" s="485" t="s">
        <v>282</v>
      </c>
      <c r="D21" s="486"/>
      <c r="E21" s="71" t="s">
        <v>283</v>
      </c>
      <c r="F21" s="485" t="s">
        <v>307</v>
      </c>
      <c r="G21" s="486"/>
      <c r="H21" s="312" t="s">
        <v>285</v>
      </c>
    </row>
    <row r="22" spans="3:8" ht="27.2" customHeight="1">
      <c r="C22" s="614"/>
      <c r="D22" s="615"/>
      <c r="E22" s="96"/>
      <c r="F22" s="610"/>
      <c r="G22" s="494"/>
      <c r="H22" s="151"/>
    </row>
    <row r="23" spans="3:8" ht="27.2" customHeight="1">
      <c r="C23" s="616"/>
      <c r="D23" s="617"/>
      <c r="E23" s="156"/>
      <c r="F23" s="608"/>
      <c r="G23" s="609"/>
      <c r="H23" s="313"/>
    </row>
    <row r="24" spans="3:8" ht="27.2" customHeight="1">
      <c r="C24" s="616"/>
      <c r="D24" s="617"/>
      <c r="E24" s="156"/>
      <c r="F24" s="608"/>
      <c r="G24" s="609"/>
      <c r="H24" s="313"/>
    </row>
    <row r="25" spans="3:8" ht="27.2" customHeight="1">
      <c r="C25" s="616"/>
      <c r="D25" s="617"/>
      <c r="E25" s="156"/>
      <c r="F25" s="608"/>
      <c r="G25" s="609"/>
      <c r="H25" s="313"/>
    </row>
    <row r="26" spans="3:8" ht="27.2" customHeight="1">
      <c r="C26" s="616"/>
      <c r="D26" s="617"/>
      <c r="E26" s="156"/>
      <c r="F26" s="608"/>
      <c r="G26" s="609"/>
      <c r="H26" s="313"/>
    </row>
    <row r="27" spans="3:8" ht="27.2" customHeight="1">
      <c r="C27" s="616"/>
      <c r="D27" s="617"/>
      <c r="E27" s="156"/>
      <c r="F27" s="608"/>
      <c r="G27" s="609"/>
      <c r="H27" s="313"/>
    </row>
    <row r="28" spans="3:8" ht="27.2" customHeight="1">
      <c r="C28" s="519"/>
      <c r="D28" s="520"/>
      <c r="E28" s="101"/>
      <c r="F28" s="611"/>
      <c r="G28" s="612"/>
      <c r="H28" s="159"/>
    </row>
    <row r="30" spans="3:8" ht="27.2" customHeight="1">
      <c r="C30" s="65" t="s">
        <v>306</v>
      </c>
      <c r="E30" s="65" t="s">
        <v>304</v>
      </c>
    </row>
    <row r="31" spans="3:8" ht="27.2" customHeight="1">
      <c r="H31" s="88"/>
    </row>
  </sheetData>
  <mergeCells count="19">
    <mergeCell ref="C26:D26"/>
    <mergeCell ref="C27:D27"/>
    <mergeCell ref="C28:D28"/>
    <mergeCell ref="C25:D25"/>
    <mergeCell ref="F25:G25"/>
    <mergeCell ref="F26:G26"/>
    <mergeCell ref="F27:G27"/>
    <mergeCell ref="F28:G28"/>
    <mergeCell ref="G8:H8"/>
    <mergeCell ref="C21:D21"/>
    <mergeCell ref="C22:D22"/>
    <mergeCell ref="C23:D23"/>
    <mergeCell ref="C24:D24"/>
    <mergeCell ref="G9:H9"/>
    <mergeCell ref="F21:G21"/>
    <mergeCell ref="F22:G22"/>
    <mergeCell ref="F23:G23"/>
    <mergeCell ref="F24:G24"/>
    <mergeCell ref="G10:H10"/>
  </mergeCells>
  <phoneticPr fontId="4"/>
  <pageMargins left="0.78740157480314965" right="0.19685039370078741" top="0.59055118110236227" bottom="0.3937007874015748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C3:H45"/>
  <sheetViews>
    <sheetView zoomScaleNormal="100" zoomScaleSheetLayoutView="100" workbookViewId="0"/>
  </sheetViews>
  <sheetFormatPr defaultColWidth="9" defaultRowHeight="13.5"/>
  <cols>
    <col min="1" max="1" width="1.75" style="65" customWidth="1"/>
    <col min="2" max="2" width="6.25" style="65" customWidth="1"/>
    <col min="3" max="3" width="10.5" style="65" bestFit="1" customWidth="1"/>
    <col min="4" max="4" width="4" style="65" customWidth="1"/>
    <col min="5" max="5" width="24.375" style="65" customWidth="1"/>
    <col min="6" max="6" width="3.5" style="65" customWidth="1"/>
    <col min="7" max="7" width="35.625" style="65" customWidth="1"/>
    <col min="8" max="8" width="6.25" style="65" customWidth="1"/>
    <col min="9" max="9" width="1.75" style="65" customWidth="1"/>
    <col min="10" max="16384" width="9" style="65"/>
  </cols>
  <sheetData>
    <row r="3" spans="3:8" ht="13.5" customHeight="1">
      <c r="C3" s="74"/>
      <c r="D3" s="75"/>
      <c r="E3" s="75"/>
      <c r="F3" s="75"/>
      <c r="G3" s="78"/>
    </row>
    <row r="4" spans="3:8">
      <c r="C4" s="79"/>
      <c r="D4" s="161"/>
      <c r="E4" s="161"/>
      <c r="F4" s="161"/>
      <c r="G4" s="82"/>
    </row>
    <row r="5" spans="3:8">
      <c r="C5" s="79"/>
      <c r="D5" s="161"/>
      <c r="E5" s="161"/>
      <c r="F5" s="161"/>
      <c r="G5" s="82"/>
    </row>
    <row r="6" spans="3:8">
      <c r="C6" s="79"/>
      <c r="D6" s="161"/>
      <c r="E6" s="161"/>
      <c r="F6" s="161"/>
      <c r="G6" s="82"/>
    </row>
    <row r="7" spans="3:8">
      <c r="C7" s="79"/>
      <c r="D7" s="161"/>
      <c r="E7" s="161"/>
      <c r="F7" s="161"/>
      <c r="G7" s="82"/>
    </row>
    <row r="8" spans="3:8">
      <c r="C8" s="79"/>
      <c r="D8" s="161"/>
      <c r="E8" s="161"/>
      <c r="F8" s="161"/>
      <c r="G8" s="82"/>
    </row>
    <row r="9" spans="3:8">
      <c r="C9" s="79"/>
      <c r="D9" s="161"/>
      <c r="E9" s="161"/>
      <c r="F9" s="161"/>
      <c r="G9" s="82"/>
    </row>
    <row r="10" spans="3:8">
      <c r="C10" s="79"/>
      <c r="D10" s="161"/>
      <c r="E10" s="161"/>
      <c r="F10" s="161"/>
      <c r="G10" s="82"/>
    </row>
    <row r="11" spans="3:8">
      <c r="C11" s="83"/>
      <c r="D11" s="84"/>
      <c r="E11" s="84"/>
      <c r="F11" s="84"/>
      <c r="G11" s="87"/>
    </row>
    <row r="13" spans="3:8">
      <c r="G13" s="88" t="str">
        <f>入力表!B19</f>
        <v>令和3年8月1日</v>
      </c>
      <c r="H13" s="88"/>
    </row>
    <row r="15" spans="3:8" ht="14.25">
      <c r="C15" s="111" t="s">
        <v>9</v>
      </c>
      <c r="D15" s="90" t="str">
        <f>入力表!B13</f>
        <v>富山市長</v>
      </c>
    </row>
    <row r="17" spans="3:8" ht="28.9" customHeight="1">
      <c r="F17" s="91" t="s">
        <v>30</v>
      </c>
      <c r="G17" s="112" t="str">
        <f>入力表!B14</f>
        <v>富山市新桜町0番00号</v>
      </c>
      <c r="H17" s="112"/>
    </row>
    <row r="18" spans="3:8" ht="42" customHeight="1">
      <c r="F18" s="91" t="s">
        <v>31</v>
      </c>
      <c r="G18" s="112" t="str">
        <f>入力表!B15</f>
        <v>○○建設・△△興業富山2号線道路改良工事共同企業体</v>
      </c>
      <c r="H18" s="112"/>
    </row>
    <row r="19" spans="3:8" ht="28.9" customHeight="1">
      <c r="G19" s="112" t="str">
        <f>入力表!B17</f>
        <v>代表者　○○建設株式会社
代表取締役　大山　銀次</v>
      </c>
      <c r="H19" s="112"/>
    </row>
    <row r="23" spans="3:8" ht="27.75">
      <c r="C23" s="113"/>
      <c r="D23" s="113"/>
      <c r="E23" s="113"/>
      <c r="F23" s="345" t="s">
        <v>411</v>
      </c>
      <c r="G23" s="113"/>
    </row>
    <row r="26" spans="3:8">
      <c r="D26" s="65" t="s">
        <v>412</v>
      </c>
    </row>
    <row r="29" spans="3:8" ht="36" customHeight="1">
      <c r="C29" s="340" t="s">
        <v>297</v>
      </c>
      <c r="D29" s="341"/>
      <c r="E29" s="252" t="str">
        <f>入力表!B5</f>
        <v>富山2号線道路改良工事</v>
      </c>
      <c r="F29" s="72"/>
      <c r="G29" s="73"/>
    </row>
    <row r="30" spans="3:8" ht="36" customHeight="1">
      <c r="C30" s="340" t="s">
        <v>298</v>
      </c>
      <c r="D30" s="341"/>
      <c r="E30" s="252" t="str">
        <f>入力表!B6</f>
        <v>富山市　総曲輪　地内</v>
      </c>
      <c r="F30" s="72"/>
      <c r="G30" s="73"/>
    </row>
    <row r="31" spans="3:8" ht="36" customHeight="1">
      <c r="C31" s="340" t="s">
        <v>410</v>
      </c>
      <c r="D31" s="341"/>
      <c r="E31" s="252" t="str">
        <f>入力表!B7</f>
        <v>123,456,000 円</v>
      </c>
      <c r="F31" s="72"/>
      <c r="G31" s="73"/>
    </row>
    <row r="32" spans="3:8" ht="36" customHeight="1">
      <c r="C32" s="340" t="s">
        <v>295</v>
      </c>
      <c r="D32" s="341"/>
      <c r="E32" s="252" t="str">
        <f>入力表!B8</f>
        <v>令和3年4月1日</v>
      </c>
      <c r="F32" s="72"/>
      <c r="G32" s="73"/>
    </row>
    <row r="33" spans="3:8" ht="36" customHeight="1">
      <c r="C33" s="340" t="s">
        <v>413</v>
      </c>
      <c r="D33" s="341"/>
      <c r="E33" s="252" t="str">
        <f>入力表!B9</f>
        <v>令和3年4月2日</v>
      </c>
      <c r="F33" s="72"/>
      <c r="G33" s="342"/>
    </row>
    <row r="34" spans="3:8" ht="36" customHeight="1">
      <c r="C34" s="346" t="s">
        <v>414</v>
      </c>
      <c r="D34" s="341"/>
      <c r="E34" s="252" t="str">
        <f>入力表!B19</f>
        <v>令和3年8月1日</v>
      </c>
      <c r="F34" s="72"/>
      <c r="G34" s="73"/>
    </row>
    <row r="45" spans="3:8">
      <c r="G45" s="88"/>
      <c r="H45" s="88"/>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C10:H53"/>
  <sheetViews>
    <sheetView zoomScaleNormal="100" zoomScaleSheetLayoutView="100" workbookViewId="0"/>
  </sheetViews>
  <sheetFormatPr defaultColWidth="9" defaultRowHeight="13.5"/>
  <cols>
    <col min="1" max="1" width="1.75" style="65" customWidth="1"/>
    <col min="2" max="2" width="6.375" style="65" customWidth="1"/>
    <col min="3" max="3" width="10.5" style="65" bestFit="1" customWidth="1"/>
    <col min="4" max="4" width="11.25" style="65" customWidth="1"/>
    <col min="5" max="5" width="12.75" style="65" customWidth="1"/>
    <col min="6" max="6" width="9" style="65" customWidth="1"/>
    <col min="7" max="7" width="34.5" style="65" customWidth="1"/>
    <col min="8" max="8" width="6.375" style="65" customWidth="1"/>
    <col min="9" max="9" width="1.75" style="65" customWidth="1"/>
    <col min="10" max="16384" width="9" style="65"/>
  </cols>
  <sheetData>
    <row r="10" spans="3:8" ht="27.2" customHeight="1">
      <c r="F10" s="347" t="s">
        <v>417</v>
      </c>
    </row>
    <row r="12" spans="3:8">
      <c r="G12" s="88" t="s">
        <v>29</v>
      </c>
      <c r="H12" s="88"/>
    </row>
    <row r="14" spans="3:8" ht="14.25">
      <c r="C14" s="111" t="s">
        <v>9</v>
      </c>
      <c r="D14" s="90" t="str">
        <f>入力表!B13</f>
        <v>富山市長</v>
      </c>
    </row>
    <row r="16" spans="3:8" ht="28.9" customHeight="1">
      <c r="F16" s="91" t="s">
        <v>30</v>
      </c>
      <c r="G16" s="112" t="str">
        <f>入力表!B14</f>
        <v>富山市新桜町0番00号</v>
      </c>
      <c r="H16" s="112"/>
    </row>
    <row r="17" spans="3:8" ht="42" customHeight="1">
      <c r="F17" s="91" t="s">
        <v>31</v>
      </c>
      <c r="G17" s="112" t="str">
        <f>入力表!B15</f>
        <v>○○建設・△△興業富山2号線道路改良工事共同企業体</v>
      </c>
      <c r="H17" s="112"/>
    </row>
    <row r="18" spans="3:8" ht="28.9" customHeight="1">
      <c r="G18" s="112" t="str">
        <f>入力表!B17</f>
        <v>代表者　○○建設株式会社
代表取締役　大山　銀次</v>
      </c>
      <c r="H18" s="112"/>
    </row>
    <row r="22" spans="3:8">
      <c r="C22" s="491" t="str">
        <f>入力表!B20</f>
        <v>令和3年8月9日</v>
      </c>
      <c r="D22" s="491"/>
      <c r="E22" s="65" t="s">
        <v>558</v>
      </c>
    </row>
    <row r="23" spans="3:8" ht="13.5" customHeight="1"/>
    <row r="24" spans="3:8" ht="13.5" customHeight="1">
      <c r="C24" s="65" t="s">
        <v>559</v>
      </c>
    </row>
    <row r="25" spans="3:8" ht="13.5" customHeight="1"/>
    <row r="27" spans="3:8">
      <c r="F27" s="93" t="s">
        <v>34</v>
      </c>
    </row>
    <row r="30" spans="3:8" ht="13.5" customHeight="1">
      <c r="C30" s="65" t="s">
        <v>261</v>
      </c>
      <c r="E30" s="65" t="str">
        <f>入力表!B5</f>
        <v>富山2号線道路改良工事</v>
      </c>
    </row>
    <row r="31" spans="3:8" ht="13.5" customHeight="1"/>
    <row r="32" spans="3:8">
      <c r="C32" s="65" t="s">
        <v>262</v>
      </c>
      <c r="E32" s="65" t="str">
        <f>入力表!B6</f>
        <v>富山市　総曲輪　地内</v>
      </c>
    </row>
    <row r="53" spans="7:8">
      <c r="G53" s="88" t="s">
        <v>309</v>
      </c>
      <c r="H53" s="88"/>
    </row>
  </sheetData>
  <mergeCells count="1">
    <mergeCell ref="C22:D22"/>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6"/>
  <sheetViews>
    <sheetView workbookViewId="0"/>
  </sheetViews>
  <sheetFormatPr defaultColWidth="9" defaultRowHeight="13.5"/>
  <cols>
    <col min="1" max="1" width="4.75" style="1" customWidth="1"/>
    <col min="2" max="16384" width="9" style="1"/>
  </cols>
  <sheetData>
    <row r="1" spans="1:7" ht="14.25">
      <c r="A1" s="34" t="s">
        <v>522</v>
      </c>
    </row>
    <row r="2" spans="1:7" ht="14.25">
      <c r="A2" s="34" t="s">
        <v>520</v>
      </c>
    </row>
    <row r="5" spans="1:7" ht="21" customHeight="1">
      <c r="B5" s="64" t="s">
        <v>5</v>
      </c>
      <c r="C5" s="64"/>
      <c r="D5" s="64" t="s">
        <v>6</v>
      </c>
      <c r="E5" s="64"/>
      <c r="F5" s="64" t="s">
        <v>7</v>
      </c>
      <c r="G5" s="64" t="s">
        <v>8</v>
      </c>
    </row>
    <row r="6" spans="1:7" ht="54" customHeight="1">
      <c r="B6" s="2"/>
      <c r="C6" s="2"/>
      <c r="D6" s="2"/>
      <c r="E6" s="2"/>
      <c r="F6" s="2"/>
      <c r="G6" s="2"/>
    </row>
  </sheetData>
  <phoneticPr fontId="4"/>
  <pageMargins left="0.98425196850393704" right="0.39370078740157483" top="0.59055118110236227" bottom="0.39370078740157483" header="0.31496062992125984" footer="0.31496062992125984"/>
  <pageSetup paperSize="9"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C3:H45"/>
  <sheetViews>
    <sheetView zoomScaleNormal="100" zoomScaleSheetLayoutView="100" workbookViewId="0"/>
  </sheetViews>
  <sheetFormatPr defaultColWidth="9" defaultRowHeight="13.5"/>
  <cols>
    <col min="1" max="1" width="1.75" style="65" customWidth="1"/>
    <col min="2" max="2" width="6.25" style="65" customWidth="1"/>
    <col min="3" max="3" width="10.5" style="65" bestFit="1" customWidth="1"/>
    <col min="4" max="4" width="4" style="65" customWidth="1"/>
    <col min="5" max="5" width="24.375" style="65" customWidth="1"/>
    <col min="6" max="6" width="3.5" style="65" customWidth="1"/>
    <col min="7" max="7" width="35.625" style="65" customWidth="1"/>
    <col min="8" max="8" width="6.25" style="65" customWidth="1"/>
    <col min="9" max="9" width="1.75" style="65" customWidth="1"/>
    <col min="10" max="16384" width="9" style="65"/>
  </cols>
  <sheetData>
    <row r="3" spans="3:8" ht="13.5" customHeight="1">
      <c r="C3" s="74"/>
      <c r="D3" s="75"/>
      <c r="E3" s="75"/>
      <c r="F3" s="75"/>
      <c r="G3" s="78"/>
    </row>
    <row r="4" spans="3:8">
      <c r="C4" s="79"/>
      <c r="D4" s="161"/>
      <c r="E4" s="161"/>
      <c r="F4" s="161"/>
      <c r="G4" s="82"/>
    </row>
    <row r="5" spans="3:8">
      <c r="C5" s="79"/>
      <c r="D5" s="161"/>
      <c r="E5" s="161"/>
      <c r="F5" s="161"/>
      <c r="G5" s="82"/>
    </row>
    <row r="6" spans="3:8">
      <c r="C6" s="79"/>
      <c r="D6" s="161"/>
      <c r="E6" s="161"/>
      <c r="F6" s="161"/>
      <c r="G6" s="82"/>
    </row>
    <row r="7" spans="3:8">
      <c r="C7" s="79"/>
      <c r="D7" s="161"/>
      <c r="E7" s="161"/>
      <c r="F7" s="161"/>
      <c r="G7" s="82"/>
    </row>
    <row r="8" spans="3:8">
      <c r="C8" s="79"/>
      <c r="D8" s="161"/>
      <c r="E8" s="161"/>
      <c r="F8" s="161"/>
      <c r="G8" s="82"/>
    </row>
    <row r="9" spans="3:8">
      <c r="C9" s="79"/>
      <c r="D9" s="161"/>
      <c r="E9" s="161"/>
      <c r="F9" s="161"/>
      <c r="G9" s="82"/>
    </row>
    <row r="10" spans="3:8">
      <c r="C10" s="79"/>
      <c r="D10" s="161"/>
      <c r="E10" s="161"/>
      <c r="F10" s="161"/>
      <c r="G10" s="82"/>
    </row>
    <row r="11" spans="3:8">
      <c r="C11" s="83"/>
      <c r="D11" s="84"/>
      <c r="E11" s="84"/>
      <c r="F11" s="84"/>
      <c r="G11" s="87"/>
    </row>
    <row r="13" spans="3:8">
      <c r="G13" s="88" t="str">
        <f>入力表!B19</f>
        <v>令和3年8月1日</v>
      </c>
      <c r="H13" s="88"/>
    </row>
    <row r="15" spans="3:8" ht="14.25">
      <c r="C15" s="111" t="s">
        <v>9</v>
      </c>
      <c r="D15" s="90" t="str">
        <f>入力表!B13</f>
        <v>富山市長</v>
      </c>
    </row>
    <row r="17" spans="3:8" ht="28.9" customHeight="1">
      <c r="F17" s="91" t="s">
        <v>30</v>
      </c>
      <c r="G17" s="112" t="str">
        <f>入力表!B14</f>
        <v>富山市新桜町0番00号</v>
      </c>
      <c r="H17" s="112"/>
    </row>
    <row r="18" spans="3:8" ht="42" customHeight="1">
      <c r="F18" s="91" t="s">
        <v>31</v>
      </c>
      <c r="G18" s="112" t="str">
        <f>入力表!B15</f>
        <v>○○建設・△△興業富山2号線道路改良工事共同企業体</v>
      </c>
      <c r="H18" s="112"/>
    </row>
    <row r="19" spans="3:8" ht="28.9" customHeight="1">
      <c r="G19" s="112" t="str">
        <f>入力表!B17</f>
        <v>代表者　○○建設株式会社
代表取締役　大山　銀次</v>
      </c>
      <c r="H19" s="112"/>
    </row>
    <row r="23" spans="3:8" ht="27.75">
      <c r="C23" s="113"/>
      <c r="D23" s="113"/>
      <c r="E23" s="113"/>
      <c r="F23" s="345" t="s">
        <v>418</v>
      </c>
      <c r="G23" s="113"/>
    </row>
    <row r="26" spans="3:8">
      <c r="D26" s="65" t="s">
        <v>419</v>
      </c>
    </row>
    <row r="29" spans="3:8" ht="36" customHeight="1">
      <c r="C29" s="340" t="s">
        <v>297</v>
      </c>
      <c r="D29" s="341"/>
      <c r="E29" s="252" t="str">
        <f>入力表!B5</f>
        <v>富山2号線道路改良工事</v>
      </c>
      <c r="F29" s="72"/>
      <c r="G29" s="73"/>
    </row>
    <row r="30" spans="3:8" ht="36" customHeight="1">
      <c r="C30" s="340" t="s">
        <v>298</v>
      </c>
      <c r="D30" s="341"/>
      <c r="E30" s="252" t="str">
        <f>入力表!B6</f>
        <v>富山市　総曲輪　地内</v>
      </c>
      <c r="F30" s="72"/>
      <c r="G30" s="73"/>
    </row>
    <row r="31" spans="3:8" ht="36" customHeight="1">
      <c r="C31" s="340" t="s">
        <v>410</v>
      </c>
      <c r="D31" s="341"/>
      <c r="E31" s="252" t="str">
        <f>入力表!B7</f>
        <v>123,456,000 円</v>
      </c>
      <c r="F31" s="72"/>
      <c r="G31" s="73"/>
    </row>
    <row r="32" spans="3:8" ht="36" customHeight="1">
      <c r="C32" s="340" t="s">
        <v>295</v>
      </c>
      <c r="D32" s="341"/>
      <c r="E32" s="252" t="str">
        <f>入力表!B8</f>
        <v>令和3年4月1日</v>
      </c>
      <c r="F32" s="72"/>
      <c r="G32" s="73"/>
    </row>
    <row r="33" spans="3:8" ht="36" customHeight="1">
      <c r="C33" s="340" t="s">
        <v>413</v>
      </c>
      <c r="D33" s="341"/>
      <c r="E33" s="252" t="str">
        <f>入力表!B9</f>
        <v>令和3年4月2日</v>
      </c>
      <c r="F33" s="72"/>
      <c r="G33" s="342"/>
    </row>
    <row r="34" spans="3:8" ht="36" customHeight="1">
      <c r="C34" s="346" t="s">
        <v>420</v>
      </c>
      <c r="D34" s="341"/>
      <c r="E34" s="252" t="str">
        <f>入力表!B19</f>
        <v>令和3年8月1日</v>
      </c>
      <c r="F34" s="72"/>
      <c r="G34" s="73"/>
    </row>
    <row r="45" spans="3:8">
      <c r="G45" s="88"/>
      <c r="H45" s="88"/>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5:I32"/>
  <sheetViews>
    <sheetView zoomScaleNormal="100" zoomScaleSheetLayoutView="100" workbookViewId="0"/>
  </sheetViews>
  <sheetFormatPr defaultColWidth="9" defaultRowHeight="27.2" customHeight="1"/>
  <cols>
    <col min="1" max="1" width="1.75" style="65" customWidth="1"/>
    <col min="2" max="2" width="8.5" style="65" customWidth="1"/>
    <col min="3" max="3" width="11.5" style="65" bestFit="1" customWidth="1"/>
    <col min="4" max="4" width="2.5" style="65" customWidth="1"/>
    <col min="5" max="5" width="25" style="65" customWidth="1"/>
    <col min="6" max="6" width="34.5" style="65" customWidth="1"/>
    <col min="7" max="7" width="8.5" style="65" customWidth="1"/>
    <col min="8" max="8" width="1.75" style="65" customWidth="1"/>
    <col min="9" max="16384" width="9" style="65"/>
  </cols>
  <sheetData>
    <row r="5" spans="1:6" ht="42" customHeight="1">
      <c r="C5" s="88" t="s">
        <v>226</v>
      </c>
      <c r="D5" s="348"/>
      <c r="E5" s="540" t="str">
        <f>入力表!B5</f>
        <v>富山2号線道路改良工事</v>
      </c>
      <c r="F5" s="540"/>
    </row>
    <row r="6" spans="1:6" ht="13.5" customHeight="1">
      <c r="C6" s="111"/>
      <c r="D6" s="111"/>
    </row>
    <row r="7" spans="1:6" s="161" customFormat="1" ht="21" customHeight="1">
      <c r="A7" s="65"/>
      <c r="B7" s="65"/>
      <c r="C7" s="65"/>
      <c r="D7" s="65"/>
      <c r="E7" s="349" t="s">
        <v>425</v>
      </c>
      <c r="F7" s="65"/>
    </row>
    <row r="8" spans="1:6" s="161" customFormat="1" ht="21" customHeight="1">
      <c r="A8" s="65"/>
      <c r="B8" s="65"/>
      <c r="C8" s="65"/>
      <c r="D8" s="65"/>
      <c r="E8" s="350" t="s">
        <v>426</v>
      </c>
      <c r="F8" s="65"/>
    </row>
    <row r="9" spans="1:6" s="161" customFormat="1" ht="21" customHeight="1">
      <c r="A9" s="65"/>
      <c r="B9" s="65"/>
      <c r="C9" s="65"/>
      <c r="D9" s="65"/>
      <c r="E9" s="350" t="s">
        <v>427</v>
      </c>
      <c r="F9" s="65"/>
    </row>
    <row r="10" spans="1:6" s="161" customFormat="1" ht="21" customHeight="1">
      <c r="A10" s="65"/>
      <c r="B10" s="65"/>
      <c r="C10" s="65"/>
      <c r="D10" s="65"/>
      <c r="E10" s="350" t="s">
        <v>428</v>
      </c>
      <c r="F10" s="65"/>
    </row>
    <row r="11" spans="1:6" s="161" customFormat="1" ht="21" customHeight="1">
      <c r="A11" s="65"/>
      <c r="B11" s="65"/>
      <c r="C11" s="65"/>
      <c r="D11" s="65"/>
      <c r="E11" s="350"/>
      <c r="F11" s="65"/>
    </row>
    <row r="12" spans="1:6" s="161" customFormat="1" ht="21" customHeight="1">
      <c r="A12" s="65"/>
      <c r="B12" s="65"/>
      <c r="C12" s="65"/>
      <c r="D12" s="65"/>
      <c r="E12" s="350"/>
      <c r="F12" s="65"/>
    </row>
    <row r="13" spans="1:6" s="161" customFormat="1" ht="21" customHeight="1">
      <c r="A13" s="65"/>
      <c r="B13" s="65"/>
      <c r="C13" s="65"/>
      <c r="D13" s="65"/>
      <c r="E13" s="350"/>
      <c r="F13" s="65"/>
    </row>
    <row r="14" spans="1:6" s="161" customFormat="1" ht="21" customHeight="1">
      <c r="A14" s="65"/>
      <c r="B14" s="65"/>
      <c r="C14" s="65"/>
      <c r="D14" s="65"/>
      <c r="E14" s="350"/>
      <c r="F14" s="65"/>
    </row>
    <row r="15" spans="1:6" s="161" customFormat="1" ht="21" customHeight="1">
      <c r="A15" s="65"/>
      <c r="B15" s="65"/>
      <c r="C15" s="65"/>
      <c r="D15" s="65"/>
      <c r="E15" s="350"/>
      <c r="F15" s="65"/>
    </row>
    <row r="16" spans="1:6" s="161" customFormat="1" ht="27.2" customHeight="1">
      <c r="A16" s="65"/>
      <c r="B16" s="65"/>
      <c r="C16" s="65"/>
      <c r="D16" s="65"/>
      <c r="E16" s="65"/>
      <c r="F16" s="65"/>
    </row>
    <row r="17" spans="5:9" ht="28.5" customHeight="1">
      <c r="E17" s="351" t="s">
        <v>431</v>
      </c>
      <c r="F17" s="68" t="str">
        <f>入力表!B14</f>
        <v>富山市新桜町0番00号</v>
      </c>
    </row>
    <row r="18" spans="5:9" ht="42" customHeight="1">
      <c r="E18" s="351" t="s">
        <v>432</v>
      </c>
      <c r="F18" s="68" t="str">
        <f>入力表!B15</f>
        <v>○○建設・△△興業富山2号線道路改良工事共同企業体</v>
      </c>
    </row>
    <row r="19" spans="5:9" ht="28.5" customHeight="1">
      <c r="F19" s="352" t="str">
        <f>入力表!B17</f>
        <v>代表者　○○建設株式会社
代表取締役　大山　銀次</v>
      </c>
    </row>
    <row r="20" spans="5:9" ht="13.5" customHeight="1"/>
    <row r="21" spans="5:9" ht="27.2" customHeight="1">
      <c r="E21" s="353" t="s">
        <v>437</v>
      </c>
      <c r="F21" s="65" t="str">
        <f>入力表!B18</f>
        <v>婦中　和馬</v>
      </c>
    </row>
    <row r="22" spans="5:9" ht="27.2" customHeight="1">
      <c r="E22" s="353" t="s">
        <v>436</v>
      </c>
    </row>
    <row r="23" spans="5:9" ht="27.2" customHeight="1">
      <c r="E23" s="353" t="s">
        <v>435</v>
      </c>
      <c r="F23" s="457"/>
      <c r="I23" s="453" t="s">
        <v>603</v>
      </c>
    </row>
    <row r="24" spans="5:9" ht="27.2" customHeight="1">
      <c r="E24" s="353" t="s">
        <v>435</v>
      </c>
    </row>
    <row r="25" spans="5:9" ht="27.2" customHeight="1">
      <c r="E25" s="88"/>
    </row>
    <row r="26" spans="5:9" ht="27.2" customHeight="1">
      <c r="E26" s="353" t="s">
        <v>433</v>
      </c>
      <c r="F26" s="354" t="str">
        <f>入力表!B9</f>
        <v>令和3年4月2日</v>
      </c>
    </row>
    <row r="27" spans="5:9" ht="27.2" customHeight="1">
      <c r="E27" s="353" t="s">
        <v>434</v>
      </c>
      <c r="F27" s="355" t="str">
        <f>入力表!B10</f>
        <v>令和4年1月12日</v>
      </c>
    </row>
    <row r="28" spans="5:9" ht="13.5" customHeight="1"/>
    <row r="29" spans="5:9" ht="27.2" customHeight="1">
      <c r="E29" s="353" t="s">
        <v>429</v>
      </c>
      <c r="F29" s="354" t="str">
        <f>入力表!B19</f>
        <v>令和3年8月1日</v>
      </c>
    </row>
    <row r="32" spans="5:9" ht="27.2" customHeight="1">
      <c r="F32" s="88" t="s">
        <v>430</v>
      </c>
    </row>
  </sheetData>
  <mergeCells count="1">
    <mergeCell ref="E5:F5"/>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B1:O28"/>
  <sheetViews>
    <sheetView view="pageBreakPreview" zoomScaleNormal="100" zoomScaleSheetLayoutView="100" workbookViewId="0"/>
  </sheetViews>
  <sheetFormatPr defaultColWidth="9" defaultRowHeight="18" customHeight="1"/>
  <cols>
    <col min="1" max="1" width="1.75" style="356" customWidth="1"/>
    <col min="2" max="2" width="4.125" style="356" bestFit="1" customWidth="1"/>
    <col min="3" max="3" width="10.25" style="357" bestFit="1" customWidth="1"/>
    <col min="4" max="4" width="12.25" style="358" customWidth="1"/>
    <col min="5" max="6" width="8.5" style="356" bestFit="1" customWidth="1"/>
    <col min="7" max="15" width="10.375" style="356" customWidth="1"/>
    <col min="16" max="16" width="1.75" style="356" customWidth="1"/>
    <col min="17" max="16384" width="9" style="356"/>
  </cols>
  <sheetData>
    <row r="1" spans="2:15" ht="27.2" customHeight="1">
      <c r="H1" s="359" t="s">
        <v>439</v>
      </c>
    </row>
    <row r="2" spans="2:15" ht="18" customHeight="1">
      <c r="C2" s="360" t="s">
        <v>440</v>
      </c>
      <c r="D2" s="70" t="str">
        <f>入力表!B5</f>
        <v>富山2号線道路改良工事</v>
      </c>
    </row>
    <row r="3" spans="2:15" ht="18" customHeight="1">
      <c r="C3" s="360" t="s">
        <v>227</v>
      </c>
      <c r="D3" s="70" t="str">
        <f>入力表!B6</f>
        <v>富山市　総曲輪　地内</v>
      </c>
    </row>
    <row r="4" spans="2:15" ht="18" customHeight="1">
      <c r="C4" s="360" t="s">
        <v>441</v>
      </c>
      <c r="D4" s="70" t="str">
        <f>入力表!B15</f>
        <v>○○建設・△△興業富山2号線道路改良工事共同企業体</v>
      </c>
    </row>
    <row r="5" spans="2:15" ht="13.5" customHeight="1" thickBot="1"/>
    <row r="6" spans="2:15" ht="13.5" customHeight="1">
      <c r="B6" s="361"/>
      <c r="C6" s="362"/>
      <c r="D6" s="363"/>
      <c r="E6" s="364" t="s">
        <v>458</v>
      </c>
      <c r="F6" s="365" t="s">
        <v>457</v>
      </c>
      <c r="G6" s="366"/>
      <c r="H6" s="367"/>
      <c r="I6" s="367"/>
      <c r="J6" s="367" t="s">
        <v>442</v>
      </c>
      <c r="K6" s="367"/>
      <c r="L6" s="367"/>
      <c r="M6" s="367"/>
      <c r="N6" s="368"/>
      <c r="O6" s="369"/>
    </row>
    <row r="7" spans="2:15" ht="13.5" customHeight="1">
      <c r="B7" s="370" t="s">
        <v>446</v>
      </c>
      <c r="C7" s="371" t="s">
        <v>456</v>
      </c>
      <c r="D7" s="372" t="s">
        <v>454</v>
      </c>
      <c r="E7" s="373" t="s">
        <v>444</v>
      </c>
      <c r="F7" s="374" t="s">
        <v>447</v>
      </c>
      <c r="G7" s="370" t="s">
        <v>449</v>
      </c>
      <c r="H7" s="375" t="s">
        <v>450</v>
      </c>
      <c r="I7" s="375" t="s">
        <v>459</v>
      </c>
      <c r="J7" s="375" t="s">
        <v>453</v>
      </c>
      <c r="K7" s="375" t="s">
        <v>445</v>
      </c>
      <c r="L7" s="375"/>
      <c r="M7" s="376"/>
      <c r="N7" s="377"/>
      <c r="O7" s="374" t="s">
        <v>443</v>
      </c>
    </row>
    <row r="8" spans="2:15" ht="13.5" customHeight="1" thickBot="1">
      <c r="B8" s="378"/>
      <c r="C8" s="379"/>
      <c r="D8" s="380"/>
      <c r="E8" s="381"/>
      <c r="F8" s="382" t="s">
        <v>448</v>
      </c>
      <c r="G8" s="378" t="s">
        <v>448</v>
      </c>
      <c r="H8" s="381" t="s">
        <v>448</v>
      </c>
      <c r="I8" s="381" t="s">
        <v>448</v>
      </c>
      <c r="J8" s="381" t="s">
        <v>448</v>
      </c>
      <c r="K8" s="381" t="s">
        <v>452</v>
      </c>
      <c r="L8" s="381"/>
      <c r="M8" s="383"/>
      <c r="N8" s="384"/>
      <c r="O8" s="382"/>
    </row>
    <row r="9" spans="2:15" ht="18" customHeight="1">
      <c r="B9" s="385">
        <v>1</v>
      </c>
      <c r="C9" s="386">
        <v>44554</v>
      </c>
      <c r="D9" s="387" t="s">
        <v>460</v>
      </c>
      <c r="E9" s="388">
        <v>9876</v>
      </c>
      <c r="F9" s="389">
        <v>3.5</v>
      </c>
      <c r="G9" s="385">
        <v>1.7</v>
      </c>
      <c r="H9" s="388"/>
      <c r="I9" s="388"/>
      <c r="J9" s="388"/>
      <c r="K9" s="388"/>
      <c r="L9" s="388"/>
      <c r="M9" s="388"/>
      <c r="N9" s="389"/>
      <c r="O9" s="368" t="s">
        <v>451</v>
      </c>
    </row>
    <row r="10" spans="2:15" ht="18" customHeight="1">
      <c r="B10" s="390">
        <v>2</v>
      </c>
      <c r="C10" s="391" t="s">
        <v>455</v>
      </c>
      <c r="D10" s="392"/>
      <c r="E10" s="393"/>
      <c r="F10" s="394"/>
      <c r="G10" s="390"/>
      <c r="H10" s="393"/>
      <c r="I10" s="393"/>
      <c r="J10" s="393"/>
      <c r="K10" s="393"/>
      <c r="L10" s="393"/>
      <c r="M10" s="393"/>
      <c r="N10" s="394"/>
      <c r="O10" s="395"/>
    </row>
    <row r="11" spans="2:15" ht="18" customHeight="1">
      <c r="B11" s="390">
        <v>3</v>
      </c>
      <c r="C11" s="391" t="s">
        <v>455</v>
      </c>
      <c r="D11" s="392"/>
      <c r="E11" s="393"/>
      <c r="F11" s="394"/>
      <c r="G11" s="390"/>
      <c r="H11" s="393"/>
      <c r="I11" s="393"/>
      <c r="J11" s="393"/>
      <c r="K11" s="393"/>
      <c r="L11" s="393"/>
      <c r="M11" s="393"/>
      <c r="N11" s="394"/>
      <c r="O11" s="395"/>
    </row>
    <row r="12" spans="2:15" ht="18" customHeight="1">
      <c r="B12" s="390">
        <v>4</v>
      </c>
      <c r="C12" s="391" t="s">
        <v>455</v>
      </c>
      <c r="D12" s="392"/>
      <c r="E12" s="393"/>
      <c r="F12" s="394"/>
      <c r="G12" s="390"/>
      <c r="H12" s="393"/>
      <c r="I12" s="393"/>
      <c r="J12" s="393"/>
      <c r="K12" s="393"/>
      <c r="L12" s="393"/>
      <c r="M12" s="393"/>
      <c r="N12" s="394"/>
      <c r="O12" s="395"/>
    </row>
    <row r="13" spans="2:15" ht="18" customHeight="1">
      <c r="B13" s="390">
        <v>5</v>
      </c>
      <c r="C13" s="391" t="s">
        <v>455</v>
      </c>
      <c r="D13" s="392"/>
      <c r="E13" s="393"/>
      <c r="F13" s="394"/>
      <c r="G13" s="390"/>
      <c r="H13" s="393"/>
      <c r="I13" s="393"/>
      <c r="J13" s="393"/>
      <c r="K13" s="393"/>
      <c r="L13" s="393"/>
      <c r="M13" s="393"/>
      <c r="N13" s="394"/>
      <c r="O13" s="395"/>
    </row>
    <row r="14" spans="2:15" ht="18" customHeight="1">
      <c r="B14" s="390">
        <v>6</v>
      </c>
      <c r="C14" s="391" t="s">
        <v>455</v>
      </c>
      <c r="D14" s="392"/>
      <c r="E14" s="393"/>
      <c r="F14" s="394"/>
      <c r="G14" s="390"/>
      <c r="H14" s="393"/>
      <c r="I14" s="393"/>
      <c r="J14" s="393"/>
      <c r="K14" s="393"/>
      <c r="L14" s="393"/>
      <c r="M14" s="393"/>
      <c r="N14" s="394"/>
      <c r="O14" s="395"/>
    </row>
    <row r="15" spans="2:15" ht="18" customHeight="1">
      <c r="B15" s="390">
        <v>7</v>
      </c>
      <c r="C15" s="391" t="s">
        <v>455</v>
      </c>
      <c r="D15" s="392"/>
      <c r="E15" s="393"/>
      <c r="F15" s="394"/>
      <c r="G15" s="390"/>
      <c r="H15" s="393"/>
      <c r="I15" s="393"/>
      <c r="J15" s="393"/>
      <c r="K15" s="393"/>
      <c r="L15" s="393"/>
      <c r="M15" s="393"/>
      <c r="N15" s="394"/>
      <c r="O15" s="395"/>
    </row>
    <row r="16" spans="2:15" ht="18" customHeight="1">
      <c r="B16" s="390">
        <v>8</v>
      </c>
      <c r="C16" s="391" t="s">
        <v>455</v>
      </c>
      <c r="D16" s="392"/>
      <c r="E16" s="393"/>
      <c r="F16" s="394"/>
      <c r="G16" s="390"/>
      <c r="H16" s="393"/>
      <c r="I16" s="393"/>
      <c r="J16" s="393"/>
      <c r="K16" s="393"/>
      <c r="L16" s="393"/>
      <c r="M16" s="393"/>
      <c r="N16" s="394"/>
      <c r="O16" s="395"/>
    </row>
    <row r="17" spans="2:15" ht="18" customHeight="1">
      <c r="B17" s="390">
        <v>9</v>
      </c>
      <c r="C17" s="391" t="s">
        <v>455</v>
      </c>
      <c r="D17" s="392"/>
      <c r="E17" s="393"/>
      <c r="F17" s="394"/>
      <c r="G17" s="390"/>
      <c r="H17" s="393"/>
      <c r="I17" s="393"/>
      <c r="J17" s="393"/>
      <c r="K17" s="393"/>
      <c r="L17" s="393"/>
      <c r="M17" s="393"/>
      <c r="N17" s="394"/>
      <c r="O17" s="395"/>
    </row>
    <row r="18" spans="2:15" ht="18" customHeight="1">
      <c r="B18" s="390">
        <v>10</v>
      </c>
      <c r="C18" s="391" t="s">
        <v>455</v>
      </c>
      <c r="D18" s="392"/>
      <c r="E18" s="393"/>
      <c r="F18" s="394"/>
      <c r="G18" s="390"/>
      <c r="H18" s="393"/>
      <c r="I18" s="393"/>
      <c r="J18" s="393"/>
      <c r="K18" s="393"/>
      <c r="L18" s="393"/>
      <c r="M18" s="393"/>
      <c r="N18" s="394"/>
      <c r="O18" s="395"/>
    </row>
    <row r="19" spans="2:15" ht="18" customHeight="1">
      <c r="B19" s="390">
        <v>11</v>
      </c>
      <c r="C19" s="391" t="s">
        <v>455</v>
      </c>
      <c r="D19" s="392"/>
      <c r="E19" s="393"/>
      <c r="F19" s="394"/>
      <c r="G19" s="390"/>
      <c r="H19" s="393"/>
      <c r="I19" s="393"/>
      <c r="J19" s="393"/>
      <c r="K19" s="393"/>
      <c r="L19" s="393"/>
      <c r="M19" s="393"/>
      <c r="N19" s="394"/>
      <c r="O19" s="395"/>
    </row>
    <row r="20" spans="2:15" ht="18" customHeight="1">
      <c r="B20" s="390">
        <v>12</v>
      </c>
      <c r="C20" s="391" t="s">
        <v>455</v>
      </c>
      <c r="D20" s="392"/>
      <c r="E20" s="393"/>
      <c r="F20" s="394"/>
      <c r="G20" s="390"/>
      <c r="H20" s="393"/>
      <c r="I20" s="393"/>
      <c r="J20" s="393"/>
      <c r="K20" s="393"/>
      <c r="L20" s="393"/>
      <c r="M20" s="393"/>
      <c r="N20" s="394"/>
      <c r="O20" s="395"/>
    </row>
    <row r="21" spans="2:15" ht="18" customHeight="1" thickBot="1">
      <c r="B21" s="390">
        <v>13</v>
      </c>
      <c r="C21" s="391" t="s">
        <v>455</v>
      </c>
      <c r="D21" s="392"/>
      <c r="E21" s="393"/>
      <c r="F21" s="394"/>
      <c r="G21" s="390"/>
      <c r="H21" s="393"/>
      <c r="I21" s="393"/>
      <c r="J21" s="393"/>
      <c r="K21" s="393"/>
      <c r="L21" s="393"/>
      <c r="M21" s="393"/>
      <c r="N21" s="394"/>
      <c r="O21" s="395"/>
    </row>
    <row r="22" spans="2:15" ht="18" customHeight="1">
      <c r="B22" s="396"/>
      <c r="C22" s="397"/>
      <c r="D22" s="398" t="s">
        <v>463</v>
      </c>
      <c r="E22" s="399"/>
      <c r="F22" s="400" t="s">
        <v>448</v>
      </c>
      <c r="G22" s="401"/>
      <c r="H22" s="402"/>
      <c r="I22" s="402"/>
      <c r="J22" s="402"/>
      <c r="K22" s="402"/>
      <c r="L22" s="402"/>
      <c r="M22" s="402"/>
      <c r="N22" s="403"/>
      <c r="O22" s="404"/>
    </row>
    <row r="23" spans="2:15" ht="18" customHeight="1">
      <c r="B23" s="405"/>
      <c r="C23" s="406"/>
      <c r="D23" s="407"/>
      <c r="E23" s="408"/>
      <c r="F23" s="409" t="s">
        <v>452</v>
      </c>
      <c r="G23" s="410"/>
      <c r="H23" s="411"/>
      <c r="I23" s="411"/>
      <c r="J23" s="411"/>
      <c r="K23" s="411"/>
      <c r="L23" s="411"/>
      <c r="M23" s="411"/>
      <c r="N23" s="412"/>
      <c r="O23" s="413"/>
    </row>
    <row r="24" spans="2:15" ht="18" customHeight="1">
      <c r="B24" s="414"/>
      <c r="C24" s="415"/>
      <c r="D24" s="416" t="s">
        <v>464</v>
      </c>
      <c r="E24" s="417"/>
      <c r="F24" s="409" t="s">
        <v>452</v>
      </c>
      <c r="G24" s="390"/>
      <c r="H24" s="393"/>
      <c r="I24" s="393"/>
      <c r="J24" s="393"/>
      <c r="K24" s="393"/>
      <c r="L24" s="393"/>
      <c r="M24" s="393"/>
      <c r="N24" s="394"/>
      <c r="O24" s="395"/>
    </row>
    <row r="25" spans="2:15" ht="18" customHeight="1" thickBot="1">
      <c r="B25" s="418"/>
      <c r="C25" s="419"/>
      <c r="D25" s="420" t="s">
        <v>465</v>
      </c>
      <c r="E25" s="421"/>
      <c r="F25" s="422" t="s">
        <v>452</v>
      </c>
      <c r="G25" s="423"/>
      <c r="H25" s="424"/>
      <c r="I25" s="424"/>
      <c r="J25" s="424"/>
      <c r="K25" s="424"/>
      <c r="L25" s="424"/>
      <c r="M25" s="424"/>
      <c r="N25" s="425"/>
      <c r="O25" s="426"/>
    </row>
    <row r="26" spans="2:15" ht="54" customHeight="1">
      <c r="B26" s="427"/>
      <c r="C26" s="428"/>
      <c r="D26" s="428" t="s">
        <v>462</v>
      </c>
      <c r="E26" s="428"/>
      <c r="F26" s="429"/>
      <c r="G26" s="430"/>
      <c r="H26" s="431"/>
      <c r="I26" s="431"/>
      <c r="J26" s="431"/>
      <c r="K26" s="431"/>
      <c r="L26" s="431"/>
      <c r="M26" s="431"/>
      <c r="N26" s="432"/>
      <c r="O26" s="368"/>
    </row>
    <row r="27" spans="2:15" ht="54" customHeight="1" thickBot="1">
      <c r="B27" s="433"/>
      <c r="C27" s="434"/>
      <c r="D27" s="420" t="s">
        <v>461</v>
      </c>
      <c r="E27" s="421"/>
      <c r="F27" s="426"/>
      <c r="G27" s="435"/>
      <c r="H27" s="436"/>
      <c r="I27" s="436"/>
      <c r="J27" s="436"/>
      <c r="K27" s="436"/>
      <c r="L27" s="436"/>
      <c r="M27" s="436"/>
      <c r="N27" s="437"/>
      <c r="O27" s="426"/>
    </row>
    <row r="28" spans="2:15" ht="18" customHeight="1">
      <c r="B28" s="356" t="s">
        <v>466</v>
      </c>
    </row>
  </sheetData>
  <phoneticPr fontId="4"/>
  <pageMargins left="0.39370078740157483" right="0.39370078740157483" top="0.78740157480314965" bottom="0.19685039370078741" header="0.31496062992125984" footer="0.31496062992125984"/>
  <pageSetup paperSize="9" orientation="landscape"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B1:P55"/>
  <sheetViews>
    <sheetView view="pageBreakPreview" zoomScaleNormal="100" zoomScaleSheetLayoutView="100" workbookViewId="0"/>
  </sheetViews>
  <sheetFormatPr defaultColWidth="9" defaultRowHeight="18" customHeight="1"/>
  <cols>
    <col min="1" max="1" width="1.75" style="356" customWidth="1"/>
    <col min="2" max="2" width="4.125" style="356" bestFit="1" customWidth="1"/>
    <col min="3" max="3" width="10.25" style="357" bestFit="1" customWidth="1"/>
    <col min="4" max="4" width="12.25" style="358" customWidth="1"/>
    <col min="5" max="6" width="8.5" style="356" bestFit="1" customWidth="1"/>
    <col min="7" max="15" width="10.375" style="356" customWidth="1"/>
    <col min="16" max="16" width="1.75" style="356" customWidth="1"/>
    <col min="17" max="16384" width="9" style="356"/>
  </cols>
  <sheetData>
    <row r="1" spans="2:15" ht="27.2" customHeight="1">
      <c r="H1" s="359" t="s">
        <v>439</v>
      </c>
    </row>
    <row r="2" spans="2:15" ht="18" customHeight="1">
      <c r="C2" s="360" t="s">
        <v>440</v>
      </c>
      <c r="D2" s="70" t="str">
        <f>入力表!B5</f>
        <v>富山2号線道路改良工事</v>
      </c>
    </row>
    <row r="3" spans="2:15" ht="18" customHeight="1">
      <c r="C3" s="360" t="s">
        <v>227</v>
      </c>
      <c r="D3" s="70" t="str">
        <f>入力表!B6</f>
        <v>富山市　総曲輪　地内</v>
      </c>
    </row>
    <row r="4" spans="2:15" ht="18" customHeight="1">
      <c r="C4" s="360" t="s">
        <v>441</v>
      </c>
      <c r="D4" s="70" t="str">
        <f>入力表!B15</f>
        <v>○○建設・△△興業富山2号線道路改良工事共同企業体</v>
      </c>
    </row>
    <row r="5" spans="2:15" ht="13.5" customHeight="1" thickBot="1"/>
    <row r="6" spans="2:15" ht="13.5" customHeight="1">
      <c r="B6" s="361"/>
      <c r="C6" s="362"/>
      <c r="D6" s="363"/>
      <c r="E6" s="364" t="s">
        <v>458</v>
      </c>
      <c r="F6" s="365" t="s">
        <v>457</v>
      </c>
      <c r="G6" s="366"/>
      <c r="H6" s="367"/>
      <c r="I6" s="367"/>
      <c r="J6" s="367" t="s">
        <v>442</v>
      </c>
      <c r="K6" s="367"/>
      <c r="L6" s="367"/>
      <c r="M6" s="367"/>
      <c r="N6" s="368"/>
      <c r="O6" s="369"/>
    </row>
    <row r="7" spans="2:15" ht="13.5" customHeight="1">
      <c r="B7" s="370" t="s">
        <v>446</v>
      </c>
      <c r="C7" s="371" t="s">
        <v>456</v>
      </c>
      <c r="D7" s="372" t="s">
        <v>454</v>
      </c>
      <c r="E7" s="373" t="s">
        <v>444</v>
      </c>
      <c r="F7" s="374" t="s">
        <v>447</v>
      </c>
      <c r="G7" s="370" t="s">
        <v>449</v>
      </c>
      <c r="H7" s="375" t="s">
        <v>450</v>
      </c>
      <c r="I7" s="375" t="s">
        <v>459</v>
      </c>
      <c r="J7" s="375" t="s">
        <v>453</v>
      </c>
      <c r="K7" s="375" t="s">
        <v>445</v>
      </c>
      <c r="L7" s="375"/>
      <c r="M7" s="376"/>
      <c r="N7" s="377"/>
      <c r="O7" s="374" t="s">
        <v>443</v>
      </c>
    </row>
    <row r="8" spans="2:15" ht="13.5" customHeight="1" thickBot="1">
      <c r="B8" s="378"/>
      <c r="C8" s="379"/>
      <c r="D8" s="380"/>
      <c r="E8" s="381"/>
      <c r="F8" s="382" t="s">
        <v>448</v>
      </c>
      <c r="G8" s="378" t="s">
        <v>448</v>
      </c>
      <c r="H8" s="381" t="s">
        <v>448</v>
      </c>
      <c r="I8" s="381" t="s">
        <v>448</v>
      </c>
      <c r="J8" s="381" t="s">
        <v>448</v>
      </c>
      <c r="K8" s="381" t="s">
        <v>452</v>
      </c>
      <c r="L8" s="381"/>
      <c r="M8" s="383"/>
      <c r="N8" s="384"/>
      <c r="O8" s="382"/>
    </row>
    <row r="9" spans="2:15" ht="18" customHeight="1">
      <c r="B9" s="385">
        <v>1</v>
      </c>
      <c r="C9" s="386">
        <v>44554</v>
      </c>
      <c r="D9" s="387" t="s">
        <v>460</v>
      </c>
      <c r="E9" s="388">
        <v>9876</v>
      </c>
      <c r="F9" s="389">
        <v>3.5</v>
      </c>
      <c r="G9" s="385">
        <v>1.7</v>
      </c>
      <c r="H9" s="388"/>
      <c r="I9" s="388"/>
      <c r="J9" s="388"/>
      <c r="K9" s="388"/>
      <c r="L9" s="388"/>
      <c r="M9" s="388"/>
      <c r="N9" s="389"/>
      <c r="O9" s="368" t="s">
        <v>451</v>
      </c>
    </row>
    <row r="10" spans="2:15" ht="18" customHeight="1">
      <c r="B10" s="390">
        <v>2</v>
      </c>
      <c r="C10" s="391" t="s">
        <v>455</v>
      </c>
      <c r="D10" s="392"/>
      <c r="E10" s="393"/>
      <c r="F10" s="394"/>
      <c r="G10" s="390"/>
      <c r="H10" s="393"/>
      <c r="I10" s="393"/>
      <c r="J10" s="393"/>
      <c r="K10" s="393"/>
      <c r="L10" s="393"/>
      <c r="M10" s="393"/>
      <c r="N10" s="394"/>
      <c r="O10" s="395"/>
    </row>
    <row r="11" spans="2:15" ht="18" customHeight="1">
      <c r="B11" s="390">
        <v>3</v>
      </c>
      <c r="C11" s="391" t="s">
        <v>455</v>
      </c>
      <c r="D11" s="392"/>
      <c r="E11" s="393"/>
      <c r="F11" s="394"/>
      <c r="G11" s="390"/>
      <c r="H11" s="393"/>
      <c r="I11" s="393"/>
      <c r="J11" s="393"/>
      <c r="K11" s="393"/>
      <c r="L11" s="393"/>
      <c r="M11" s="393"/>
      <c r="N11" s="394"/>
      <c r="O11" s="395"/>
    </row>
    <row r="12" spans="2:15" ht="18" customHeight="1">
      <c r="B12" s="390">
        <v>4</v>
      </c>
      <c r="C12" s="391" t="s">
        <v>455</v>
      </c>
      <c r="D12" s="392"/>
      <c r="E12" s="393"/>
      <c r="F12" s="394"/>
      <c r="G12" s="390"/>
      <c r="H12" s="393"/>
      <c r="I12" s="393"/>
      <c r="J12" s="393"/>
      <c r="K12" s="393"/>
      <c r="L12" s="393"/>
      <c r="M12" s="393"/>
      <c r="N12" s="394"/>
      <c r="O12" s="395"/>
    </row>
    <row r="13" spans="2:15" ht="18" customHeight="1">
      <c r="B13" s="390">
        <v>5</v>
      </c>
      <c r="C13" s="391" t="s">
        <v>455</v>
      </c>
      <c r="D13" s="392"/>
      <c r="E13" s="393"/>
      <c r="F13" s="394"/>
      <c r="G13" s="390"/>
      <c r="H13" s="393"/>
      <c r="I13" s="393"/>
      <c r="J13" s="393"/>
      <c r="K13" s="393"/>
      <c r="L13" s="393"/>
      <c r="M13" s="393"/>
      <c r="N13" s="394"/>
      <c r="O13" s="395"/>
    </row>
    <row r="14" spans="2:15" ht="18" customHeight="1">
      <c r="B14" s="390">
        <v>6</v>
      </c>
      <c r="C14" s="391" t="s">
        <v>455</v>
      </c>
      <c r="D14" s="392"/>
      <c r="E14" s="393"/>
      <c r="F14" s="394"/>
      <c r="G14" s="390"/>
      <c r="H14" s="393"/>
      <c r="I14" s="393"/>
      <c r="J14" s="393"/>
      <c r="K14" s="393"/>
      <c r="L14" s="393"/>
      <c r="M14" s="393"/>
      <c r="N14" s="394"/>
      <c r="O14" s="395"/>
    </row>
    <row r="15" spans="2:15" ht="18" customHeight="1">
      <c r="B15" s="390">
        <v>7</v>
      </c>
      <c r="C15" s="391" t="s">
        <v>455</v>
      </c>
      <c r="D15" s="392"/>
      <c r="E15" s="393"/>
      <c r="F15" s="394"/>
      <c r="G15" s="390"/>
      <c r="H15" s="393"/>
      <c r="I15" s="393"/>
      <c r="J15" s="393"/>
      <c r="K15" s="393"/>
      <c r="L15" s="393"/>
      <c r="M15" s="393"/>
      <c r="N15" s="394"/>
      <c r="O15" s="395"/>
    </row>
    <row r="16" spans="2:15" ht="18" customHeight="1">
      <c r="B16" s="390">
        <v>8</v>
      </c>
      <c r="C16" s="391" t="s">
        <v>455</v>
      </c>
      <c r="D16" s="392"/>
      <c r="E16" s="393"/>
      <c r="F16" s="394"/>
      <c r="G16" s="390"/>
      <c r="H16" s="393"/>
      <c r="I16" s="393"/>
      <c r="J16" s="393"/>
      <c r="K16" s="393"/>
      <c r="L16" s="393"/>
      <c r="M16" s="393"/>
      <c r="N16" s="394"/>
      <c r="O16" s="395"/>
    </row>
    <row r="17" spans="2:15" ht="18" customHeight="1">
      <c r="B17" s="390">
        <v>9</v>
      </c>
      <c r="C17" s="391" t="s">
        <v>455</v>
      </c>
      <c r="D17" s="392"/>
      <c r="E17" s="393"/>
      <c r="F17" s="394"/>
      <c r="G17" s="390"/>
      <c r="H17" s="393"/>
      <c r="I17" s="393"/>
      <c r="J17" s="393"/>
      <c r="K17" s="393"/>
      <c r="L17" s="393"/>
      <c r="M17" s="393"/>
      <c r="N17" s="394"/>
      <c r="O17" s="395"/>
    </row>
    <row r="18" spans="2:15" ht="18" customHeight="1">
      <c r="B18" s="390">
        <v>10</v>
      </c>
      <c r="C18" s="391" t="s">
        <v>455</v>
      </c>
      <c r="D18" s="392"/>
      <c r="E18" s="393"/>
      <c r="F18" s="394"/>
      <c r="G18" s="390"/>
      <c r="H18" s="393"/>
      <c r="I18" s="393"/>
      <c r="J18" s="393"/>
      <c r="K18" s="393"/>
      <c r="L18" s="393"/>
      <c r="M18" s="393"/>
      <c r="N18" s="394"/>
      <c r="O18" s="395"/>
    </row>
    <row r="19" spans="2:15" ht="18" customHeight="1">
      <c r="B19" s="390">
        <v>11</v>
      </c>
      <c r="C19" s="391" t="s">
        <v>455</v>
      </c>
      <c r="D19" s="392"/>
      <c r="E19" s="393"/>
      <c r="F19" s="394"/>
      <c r="G19" s="390"/>
      <c r="H19" s="393"/>
      <c r="I19" s="393"/>
      <c r="J19" s="393"/>
      <c r="K19" s="393"/>
      <c r="L19" s="393"/>
      <c r="M19" s="393"/>
      <c r="N19" s="394"/>
      <c r="O19" s="395"/>
    </row>
    <row r="20" spans="2:15" ht="18" customHeight="1">
      <c r="B20" s="390">
        <v>12</v>
      </c>
      <c r="C20" s="391" t="s">
        <v>455</v>
      </c>
      <c r="D20" s="392"/>
      <c r="E20" s="393"/>
      <c r="F20" s="394"/>
      <c r="G20" s="390"/>
      <c r="H20" s="393"/>
      <c r="I20" s="393"/>
      <c r="J20" s="393"/>
      <c r="K20" s="393"/>
      <c r="L20" s="393"/>
      <c r="M20" s="393"/>
      <c r="N20" s="394"/>
      <c r="O20" s="395"/>
    </row>
    <row r="21" spans="2:15" ht="18" customHeight="1">
      <c r="B21" s="390">
        <v>13</v>
      </c>
      <c r="C21" s="391" t="s">
        <v>455</v>
      </c>
      <c r="D21" s="392"/>
      <c r="E21" s="393"/>
      <c r="F21" s="394"/>
      <c r="G21" s="390"/>
      <c r="H21" s="393"/>
      <c r="I21" s="393"/>
      <c r="J21" s="393"/>
      <c r="K21" s="393"/>
      <c r="L21" s="393"/>
      <c r="M21" s="393"/>
      <c r="N21" s="394"/>
      <c r="O21" s="395"/>
    </row>
    <row r="22" spans="2:15" ht="18" customHeight="1">
      <c r="B22" s="390">
        <v>14</v>
      </c>
      <c r="C22" s="391" t="s">
        <v>455</v>
      </c>
      <c r="D22" s="392"/>
      <c r="E22" s="393"/>
      <c r="F22" s="394"/>
      <c r="G22" s="390"/>
      <c r="H22" s="393"/>
      <c r="I22" s="393"/>
      <c r="J22" s="393"/>
      <c r="K22" s="393"/>
      <c r="L22" s="393"/>
      <c r="M22" s="393"/>
      <c r="N22" s="394"/>
      <c r="O22" s="395"/>
    </row>
    <row r="23" spans="2:15" ht="18" customHeight="1">
      <c r="B23" s="390">
        <v>15</v>
      </c>
      <c r="C23" s="391" t="s">
        <v>455</v>
      </c>
      <c r="D23" s="392"/>
      <c r="E23" s="393"/>
      <c r="F23" s="394"/>
      <c r="G23" s="390"/>
      <c r="H23" s="393"/>
      <c r="I23" s="393"/>
      <c r="J23" s="393"/>
      <c r="K23" s="393"/>
      <c r="L23" s="393"/>
      <c r="M23" s="393"/>
      <c r="N23" s="394"/>
      <c r="O23" s="395"/>
    </row>
    <row r="24" spans="2:15" ht="18" customHeight="1">
      <c r="B24" s="390">
        <v>16</v>
      </c>
      <c r="C24" s="391" t="s">
        <v>455</v>
      </c>
      <c r="D24" s="392"/>
      <c r="E24" s="393"/>
      <c r="F24" s="394"/>
      <c r="G24" s="390"/>
      <c r="H24" s="393"/>
      <c r="I24" s="393"/>
      <c r="J24" s="393"/>
      <c r="K24" s="393"/>
      <c r="L24" s="393"/>
      <c r="M24" s="393"/>
      <c r="N24" s="394"/>
      <c r="O24" s="395"/>
    </row>
    <row r="25" spans="2:15" ht="18" customHeight="1">
      <c r="B25" s="390">
        <v>17</v>
      </c>
      <c r="C25" s="391" t="s">
        <v>455</v>
      </c>
      <c r="D25" s="392"/>
      <c r="E25" s="393"/>
      <c r="F25" s="394"/>
      <c r="G25" s="390"/>
      <c r="H25" s="393"/>
      <c r="I25" s="393"/>
      <c r="J25" s="393"/>
      <c r="K25" s="393"/>
      <c r="L25" s="393"/>
      <c r="M25" s="393"/>
      <c r="N25" s="394"/>
      <c r="O25" s="395"/>
    </row>
    <row r="26" spans="2:15" ht="18" customHeight="1">
      <c r="B26" s="390">
        <v>18</v>
      </c>
      <c r="C26" s="391" t="s">
        <v>455</v>
      </c>
      <c r="D26" s="392"/>
      <c r="E26" s="393"/>
      <c r="F26" s="394"/>
      <c r="G26" s="390"/>
      <c r="H26" s="393"/>
      <c r="I26" s="393"/>
      <c r="J26" s="393"/>
      <c r="K26" s="393"/>
      <c r="L26" s="393"/>
      <c r="M26" s="393"/>
      <c r="N26" s="394"/>
      <c r="O26" s="395"/>
    </row>
    <row r="27" spans="2:15" ht="18" customHeight="1">
      <c r="B27" s="390">
        <v>19</v>
      </c>
      <c r="C27" s="391" t="s">
        <v>455</v>
      </c>
      <c r="D27" s="392"/>
      <c r="E27" s="393"/>
      <c r="F27" s="394"/>
      <c r="G27" s="390"/>
      <c r="H27" s="393"/>
      <c r="I27" s="393"/>
      <c r="J27" s="393"/>
      <c r="K27" s="393"/>
      <c r="L27" s="393"/>
      <c r="M27" s="393"/>
      <c r="N27" s="394"/>
      <c r="O27" s="395"/>
    </row>
    <row r="28" spans="2:15" ht="18" customHeight="1">
      <c r="B28" s="390">
        <v>20</v>
      </c>
      <c r="C28" s="391" t="s">
        <v>455</v>
      </c>
      <c r="D28" s="392"/>
      <c r="E28" s="393"/>
      <c r="F28" s="394"/>
      <c r="G28" s="390"/>
      <c r="H28" s="393"/>
      <c r="I28" s="393"/>
      <c r="J28" s="393"/>
      <c r="K28" s="393"/>
      <c r="L28" s="393"/>
      <c r="M28" s="393"/>
      <c r="N28" s="394"/>
      <c r="O28" s="395"/>
    </row>
    <row r="29" spans="2:15" ht="18" customHeight="1">
      <c r="B29" s="390">
        <v>21</v>
      </c>
      <c r="C29" s="391" t="s">
        <v>455</v>
      </c>
      <c r="D29" s="392"/>
      <c r="E29" s="393"/>
      <c r="F29" s="394"/>
      <c r="G29" s="390"/>
      <c r="H29" s="393"/>
      <c r="I29" s="393"/>
      <c r="J29" s="393"/>
      <c r="K29" s="393"/>
      <c r="L29" s="393"/>
      <c r="M29" s="393"/>
      <c r="N29" s="394"/>
      <c r="O29" s="395"/>
    </row>
    <row r="30" spans="2:15" ht="18" customHeight="1">
      <c r="B30" s="390">
        <v>22</v>
      </c>
      <c r="C30" s="391" t="s">
        <v>455</v>
      </c>
      <c r="D30" s="392"/>
      <c r="E30" s="393"/>
      <c r="F30" s="394"/>
      <c r="G30" s="390"/>
      <c r="H30" s="393"/>
      <c r="I30" s="393"/>
      <c r="J30" s="393"/>
      <c r="K30" s="393"/>
      <c r="L30" s="393"/>
      <c r="M30" s="393"/>
      <c r="N30" s="394"/>
      <c r="O30" s="395"/>
    </row>
    <row r="31" spans="2:15" ht="18" customHeight="1">
      <c r="B31" s="390">
        <v>23</v>
      </c>
      <c r="C31" s="391" t="s">
        <v>455</v>
      </c>
      <c r="D31" s="392"/>
      <c r="E31" s="393"/>
      <c r="F31" s="394"/>
      <c r="G31" s="390"/>
      <c r="H31" s="393"/>
      <c r="I31" s="393"/>
      <c r="J31" s="393"/>
      <c r="K31" s="393"/>
      <c r="L31" s="393"/>
      <c r="M31" s="393"/>
      <c r="N31" s="394"/>
      <c r="O31" s="395"/>
    </row>
    <row r="32" spans="2:15" ht="18" customHeight="1">
      <c r="B32" s="390">
        <v>24</v>
      </c>
      <c r="C32" s="391" t="s">
        <v>455</v>
      </c>
      <c r="D32" s="392"/>
      <c r="E32" s="393"/>
      <c r="F32" s="394"/>
      <c r="G32" s="390"/>
      <c r="H32" s="393"/>
      <c r="I32" s="393"/>
      <c r="J32" s="393"/>
      <c r="K32" s="393"/>
      <c r="L32" s="393"/>
      <c r="M32" s="393"/>
      <c r="N32" s="394"/>
      <c r="O32" s="395"/>
    </row>
    <row r="33" spans="2:16" ht="18" customHeight="1">
      <c r="B33" s="390">
        <v>25</v>
      </c>
      <c r="C33" s="391" t="s">
        <v>455</v>
      </c>
      <c r="D33" s="392"/>
      <c r="E33" s="393"/>
      <c r="F33" s="394"/>
      <c r="G33" s="390"/>
      <c r="H33" s="393"/>
      <c r="I33" s="393"/>
      <c r="J33" s="393"/>
      <c r="K33" s="393"/>
      <c r="L33" s="393"/>
      <c r="M33" s="393"/>
      <c r="N33" s="394"/>
      <c r="O33" s="395"/>
    </row>
    <row r="34" spans="2:16" ht="18" customHeight="1">
      <c r="B34" s="390">
        <v>26</v>
      </c>
      <c r="C34" s="391" t="s">
        <v>455</v>
      </c>
      <c r="D34" s="392"/>
      <c r="E34" s="393"/>
      <c r="F34" s="394"/>
      <c r="G34" s="390"/>
      <c r="H34" s="393"/>
      <c r="I34" s="393"/>
      <c r="J34" s="393"/>
      <c r="K34" s="393"/>
      <c r="L34" s="393"/>
      <c r="M34" s="393"/>
      <c r="N34" s="394"/>
      <c r="O34" s="395"/>
    </row>
    <row r="35" spans="2:16" ht="18" customHeight="1">
      <c r="B35" s="390">
        <v>27</v>
      </c>
      <c r="C35" s="391" t="s">
        <v>455</v>
      </c>
      <c r="D35" s="392"/>
      <c r="E35" s="393"/>
      <c r="F35" s="394"/>
      <c r="G35" s="390"/>
      <c r="H35" s="393"/>
      <c r="I35" s="393"/>
      <c r="J35" s="393"/>
      <c r="K35" s="393"/>
      <c r="L35" s="393"/>
      <c r="M35" s="393"/>
      <c r="N35" s="394"/>
      <c r="O35" s="395"/>
    </row>
    <row r="36" spans="2:16" ht="18" customHeight="1">
      <c r="B36" s="390">
        <v>28</v>
      </c>
      <c r="C36" s="391" t="s">
        <v>455</v>
      </c>
      <c r="D36" s="392"/>
      <c r="E36" s="393"/>
      <c r="F36" s="394"/>
      <c r="G36" s="390"/>
      <c r="H36" s="393"/>
      <c r="I36" s="393"/>
      <c r="J36" s="393"/>
      <c r="K36" s="393"/>
      <c r="L36" s="393"/>
      <c r="M36" s="393"/>
      <c r="N36" s="394"/>
      <c r="O36" s="395"/>
    </row>
    <row r="37" spans="2:16" ht="18" customHeight="1">
      <c r="B37" s="390">
        <v>29</v>
      </c>
      <c r="C37" s="391" t="s">
        <v>455</v>
      </c>
      <c r="D37" s="392"/>
      <c r="E37" s="393"/>
      <c r="F37" s="394"/>
      <c r="G37" s="390"/>
      <c r="H37" s="393"/>
      <c r="I37" s="393"/>
      <c r="J37" s="393"/>
      <c r="K37" s="393"/>
      <c r="L37" s="393"/>
      <c r="M37" s="393"/>
      <c r="N37" s="394"/>
      <c r="O37" s="395"/>
    </row>
    <row r="38" spans="2:16" ht="18" customHeight="1">
      <c r="B38" s="390">
        <v>30</v>
      </c>
      <c r="C38" s="391" t="s">
        <v>455</v>
      </c>
      <c r="D38" s="392"/>
      <c r="E38" s="393"/>
      <c r="F38" s="394"/>
      <c r="G38" s="390"/>
      <c r="H38" s="393"/>
      <c r="I38" s="393"/>
      <c r="J38" s="393"/>
      <c r="K38" s="393"/>
      <c r="L38" s="393"/>
      <c r="M38" s="393"/>
      <c r="N38" s="394"/>
      <c r="O38" s="395"/>
    </row>
    <row r="39" spans="2:16" ht="18" customHeight="1">
      <c r="B39" s="390">
        <v>31</v>
      </c>
      <c r="C39" s="391" t="s">
        <v>455</v>
      </c>
      <c r="D39" s="392"/>
      <c r="E39" s="393"/>
      <c r="F39" s="394"/>
      <c r="G39" s="390"/>
      <c r="H39" s="393"/>
      <c r="I39" s="393"/>
      <c r="J39" s="393"/>
      <c r="K39" s="393"/>
      <c r="L39" s="393"/>
      <c r="M39" s="393"/>
      <c r="N39" s="394"/>
      <c r="O39" s="395"/>
    </row>
    <row r="40" spans="2:16" ht="18" customHeight="1">
      <c r="B40" s="390">
        <v>32</v>
      </c>
      <c r="C40" s="391" t="s">
        <v>455</v>
      </c>
      <c r="D40" s="392"/>
      <c r="E40" s="393"/>
      <c r="F40" s="394"/>
      <c r="G40" s="390"/>
      <c r="H40" s="393"/>
      <c r="I40" s="393"/>
      <c r="J40" s="393"/>
      <c r="K40" s="393"/>
      <c r="L40" s="393"/>
      <c r="M40" s="393"/>
      <c r="N40" s="394"/>
      <c r="O40" s="395"/>
    </row>
    <row r="41" spans="2:16" ht="18" customHeight="1">
      <c r="B41" s="390">
        <v>33</v>
      </c>
      <c r="C41" s="391" t="s">
        <v>455</v>
      </c>
      <c r="D41" s="392"/>
      <c r="E41" s="393"/>
      <c r="F41" s="394"/>
      <c r="G41" s="390"/>
      <c r="H41" s="393"/>
      <c r="I41" s="393"/>
      <c r="J41" s="393"/>
      <c r="K41" s="393"/>
      <c r="L41" s="393"/>
      <c r="M41" s="393"/>
      <c r="N41" s="394"/>
      <c r="O41" s="395"/>
    </row>
    <row r="42" spans="2:16" ht="18" customHeight="1">
      <c r="B42" s="390">
        <v>34</v>
      </c>
      <c r="C42" s="391" t="s">
        <v>455</v>
      </c>
      <c r="D42" s="392"/>
      <c r="E42" s="393"/>
      <c r="F42" s="394"/>
      <c r="G42" s="390"/>
      <c r="H42" s="393"/>
      <c r="I42" s="393"/>
      <c r="J42" s="393"/>
      <c r="K42" s="393"/>
      <c r="L42" s="393"/>
      <c r="M42" s="393"/>
      <c r="N42" s="394"/>
      <c r="O42" s="395"/>
    </row>
    <row r="43" spans="2:16" ht="18" customHeight="1">
      <c r="B43" s="390">
        <v>35</v>
      </c>
      <c r="C43" s="391" t="s">
        <v>455</v>
      </c>
      <c r="D43" s="392"/>
      <c r="E43" s="393"/>
      <c r="F43" s="394"/>
      <c r="G43" s="390"/>
      <c r="H43" s="393"/>
      <c r="I43" s="393"/>
      <c r="J43" s="393"/>
      <c r="K43" s="393"/>
      <c r="L43" s="393"/>
      <c r="M43" s="393"/>
      <c r="N43" s="394"/>
      <c r="O43" s="395"/>
    </row>
    <row r="44" spans="2:16" ht="18" customHeight="1">
      <c r="B44" s="390">
        <v>36</v>
      </c>
      <c r="C44" s="391" t="s">
        <v>455</v>
      </c>
      <c r="D44" s="392"/>
      <c r="E44" s="393"/>
      <c r="F44" s="394"/>
      <c r="G44" s="390"/>
      <c r="H44" s="393"/>
      <c r="I44" s="393"/>
      <c r="J44" s="393"/>
      <c r="K44" s="393"/>
      <c r="L44" s="393"/>
      <c r="M44" s="393"/>
      <c r="N44" s="394"/>
      <c r="O44" s="395"/>
    </row>
    <row r="45" spans="2:16" ht="18" customHeight="1">
      <c r="B45" s="390">
        <v>37</v>
      </c>
      <c r="C45" s="391" t="s">
        <v>455</v>
      </c>
      <c r="D45" s="392"/>
      <c r="E45" s="393"/>
      <c r="F45" s="394"/>
      <c r="G45" s="390"/>
      <c r="H45" s="393"/>
      <c r="I45" s="393"/>
      <c r="J45" s="393"/>
      <c r="K45" s="393"/>
      <c r="L45" s="393"/>
      <c r="M45" s="393"/>
      <c r="N45" s="394"/>
      <c r="O45" s="395"/>
    </row>
    <row r="46" spans="2:16" ht="18" customHeight="1">
      <c r="B46" s="390">
        <v>38</v>
      </c>
      <c r="C46" s="391" t="s">
        <v>455</v>
      </c>
      <c r="D46" s="392"/>
      <c r="E46" s="393"/>
      <c r="F46" s="394"/>
      <c r="G46" s="390"/>
      <c r="H46" s="393"/>
      <c r="I46" s="393"/>
      <c r="J46" s="393"/>
      <c r="K46" s="393"/>
      <c r="L46" s="393"/>
      <c r="M46" s="393"/>
      <c r="N46" s="394"/>
      <c r="O46" s="395"/>
    </row>
    <row r="47" spans="2:16" ht="18" customHeight="1">
      <c r="B47" s="390">
        <v>39</v>
      </c>
      <c r="C47" s="391" t="s">
        <v>455</v>
      </c>
      <c r="D47" s="392"/>
      <c r="E47" s="393"/>
      <c r="F47" s="394"/>
      <c r="G47" s="390"/>
      <c r="H47" s="393"/>
      <c r="I47" s="393"/>
      <c r="J47" s="393"/>
      <c r="K47" s="393"/>
      <c r="L47" s="393"/>
      <c r="M47" s="393"/>
      <c r="N47" s="394"/>
      <c r="O47" s="395"/>
    </row>
    <row r="48" spans="2:16" ht="18" customHeight="1" thickBot="1">
      <c r="B48" s="390">
        <v>40</v>
      </c>
      <c r="C48" s="391" t="s">
        <v>455</v>
      </c>
      <c r="D48" s="392"/>
      <c r="E48" s="393"/>
      <c r="F48" s="394"/>
      <c r="G48" s="390"/>
      <c r="H48" s="393"/>
      <c r="I48" s="393"/>
      <c r="J48" s="393"/>
      <c r="K48" s="393"/>
      <c r="L48" s="393"/>
      <c r="M48" s="393"/>
      <c r="N48" s="394"/>
      <c r="O48" s="395"/>
    </row>
    <row r="49" spans="2:15" ht="18" customHeight="1">
      <c r="B49" s="396"/>
      <c r="C49" s="397"/>
      <c r="D49" s="398" t="s">
        <v>463</v>
      </c>
      <c r="E49" s="399"/>
      <c r="F49" s="400" t="s">
        <v>448</v>
      </c>
      <c r="G49" s="401"/>
      <c r="H49" s="402"/>
      <c r="I49" s="402"/>
      <c r="J49" s="402"/>
      <c r="K49" s="402"/>
      <c r="L49" s="402"/>
      <c r="M49" s="402"/>
      <c r="N49" s="403"/>
      <c r="O49" s="404"/>
    </row>
    <row r="50" spans="2:15" ht="18" customHeight="1">
      <c r="B50" s="405"/>
      <c r="C50" s="406"/>
      <c r="D50" s="407"/>
      <c r="E50" s="408"/>
      <c r="F50" s="409" t="s">
        <v>452</v>
      </c>
      <c r="G50" s="410"/>
      <c r="H50" s="411"/>
      <c r="I50" s="411"/>
      <c r="J50" s="411"/>
      <c r="K50" s="411"/>
      <c r="L50" s="411"/>
      <c r="M50" s="411"/>
      <c r="N50" s="412"/>
      <c r="O50" s="413"/>
    </row>
    <row r="51" spans="2:15" ht="18" customHeight="1">
      <c r="B51" s="414"/>
      <c r="C51" s="415"/>
      <c r="D51" s="416" t="s">
        <v>464</v>
      </c>
      <c r="E51" s="417"/>
      <c r="F51" s="438" t="s">
        <v>452</v>
      </c>
      <c r="G51" s="390"/>
      <c r="H51" s="393"/>
      <c r="I51" s="393"/>
      <c r="J51" s="393"/>
      <c r="K51" s="393"/>
      <c r="L51" s="393"/>
      <c r="M51" s="393"/>
      <c r="N51" s="394"/>
      <c r="O51" s="395"/>
    </row>
    <row r="52" spans="2:15" ht="18" customHeight="1" thickBot="1">
      <c r="B52" s="418"/>
      <c r="C52" s="419"/>
      <c r="D52" s="420" t="s">
        <v>465</v>
      </c>
      <c r="E52" s="439"/>
      <c r="F52" s="440" t="s">
        <v>533</v>
      </c>
      <c r="G52" s="423"/>
      <c r="H52" s="424"/>
      <c r="I52" s="424"/>
      <c r="J52" s="424"/>
      <c r="K52" s="424"/>
      <c r="L52" s="424"/>
      <c r="M52" s="424"/>
      <c r="N52" s="425"/>
      <c r="O52" s="426"/>
    </row>
    <row r="53" spans="2:15" ht="54" customHeight="1">
      <c r="B53" s="427"/>
      <c r="C53" s="428"/>
      <c r="D53" s="428" t="s">
        <v>462</v>
      </c>
      <c r="E53" s="428"/>
      <c r="F53" s="429"/>
      <c r="G53" s="430"/>
      <c r="H53" s="431"/>
      <c r="I53" s="431"/>
      <c r="J53" s="431"/>
      <c r="K53" s="431"/>
      <c r="L53" s="431"/>
      <c r="M53" s="431"/>
      <c r="N53" s="432"/>
      <c r="O53" s="368"/>
    </row>
    <row r="54" spans="2:15" ht="54" customHeight="1" thickBot="1">
      <c r="B54" s="433"/>
      <c r="C54" s="434"/>
      <c r="D54" s="420" t="s">
        <v>461</v>
      </c>
      <c r="E54" s="421"/>
      <c r="F54" s="426"/>
      <c r="G54" s="435"/>
      <c r="H54" s="436"/>
      <c r="I54" s="436"/>
      <c r="J54" s="436"/>
      <c r="K54" s="436"/>
      <c r="L54" s="436"/>
      <c r="M54" s="436"/>
      <c r="N54" s="437"/>
      <c r="O54" s="426"/>
    </row>
    <row r="55" spans="2:15" ht="18" customHeight="1">
      <c r="B55" s="356" t="s">
        <v>466</v>
      </c>
    </row>
  </sheetData>
  <phoneticPr fontId="4"/>
  <pageMargins left="0.39370078740157483" right="0.39370078740157483" top="0.78740157480314965" bottom="0.19685039370078741" header="0.31496062992125984" footer="0.31496062992125984"/>
  <pageSetup paperSize="9" orientation="landscape"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C10:H53"/>
  <sheetViews>
    <sheetView zoomScaleNormal="100" zoomScaleSheetLayoutView="100" workbookViewId="0"/>
  </sheetViews>
  <sheetFormatPr defaultColWidth="9" defaultRowHeight="13.5"/>
  <cols>
    <col min="1" max="1" width="1.75" style="65" customWidth="1"/>
    <col min="2" max="2" width="6.375" style="65" customWidth="1"/>
    <col min="3" max="3" width="10.5" style="65" bestFit="1" customWidth="1"/>
    <col min="4" max="4" width="11.25" style="65" customWidth="1"/>
    <col min="5" max="5" width="12.75" style="65" customWidth="1"/>
    <col min="6" max="6" width="9" style="65" customWidth="1"/>
    <col min="7" max="7" width="34.5" style="65" customWidth="1"/>
    <col min="8" max="8" width="6.375" style="65" customWidth="1"/>
    <col min="9" max="9" width="1.75" style="65" customWidth="1"/>
    <col min="10" max="16384" width="9" style="65"/>
  </cols>
  <sheetData>
    <row r="10" spans="3:8" ht="27.2" customHeight="1">
      <c r="F10" s="347" t="s">
        <v>415</v>
      </c>
    </row>
    <row r="12" spans="3:8">
      <c r="G12" s="88" t="s">
        <v>29</v>
      </c>
      <c r="H12" s="88"/>
    </row>
    <row r="14" spans="3:8" ht="14.25">
      <c r="C14" s="111" t="s">
        <v>9</v>
      </c>
      <c r="D14" s="90" t="str">
        <f>入力表!B13</f>
        <v>富山市長</v>
      </c>
    </row>
    <row r="16" spans="3:8" ht="28.9" customHeight="1">
      <c r="F16" s="91" t="s">
        <v>30</v>
      </c>
      <c r="G16" s="112" t="str">
        <f>入力表!B14</f>
        <v>富山市新桜町0番00号</v>
      </c>
      <c r="H16" s="112"/>
    </row>
    <row r="17" spans="3:8" ht="42" customHeight="1">
      <c r="F17" s="91" t="s">
        <v>31</v>
      </c>
      <c r="G17" s="112" t="str">
        <f>入力表!B15</f>
        <v>○○建設・△△興業富山2号線道路改良工事共同企業体</v>
      </c>
      <c r="H17" s="112"/>
    </row>
    <row r="18" spans="3:8" ht="28.9" customHeight="1">
      <c r="G18" s="112" t="str">
        <f>入力表!B17</f>
        <v>代表者　○○建設株式会社
代表取締役　大山　銀次</v>
      </c>
      <c r="H18" s="112"/>
    </row>
    <row r="22" spans="3:8" ht="13.5" customHeight="1">
      <c r="C22" s="491" t="str">
        <f>入力表!B20</f>
        <v>令和3年8月9日</v>
      </c>
      <c r="D22" s="491"/>
      <c r="E22" s="65" t="s">
        <v>416</v>
      </c>
    </row>
    <row r="23" spans="3:8" ht="13.5" customHeight="1"/>
    <row r="24" spans="3:8" ht="13.5" customHeight="1"/>
    <row r="25" spans="3:8" ht="13.5" customHeight="1"/>
    <row r="27" spans="3:8">
      <c r="F27" s="93" t="s">
        <v>34</v>
      </c>
    </row>
    <row r="30" spans="3:8" ht="13.5" customHeight="1">
      <c r="C30" s="65" t="s">
        <v>261</v>
      </c>
      <c r="E30" s="65" t="str">
        <f>入力表!B5</f>
        <v>富山2号線道路改良工事</v>
      </c>
    </row>
    <row r="32" spans="3:8" ht="13.5" customHeight="1">
      <c r="C32" s="65" t="s">
        <v>262</v>
      </c>
      <c r="E32" s="65" t="str">
        <f>入力表!B6</f>
        <v>富山市　総曲輪　地内</v>
      </c>
    </row>
    <row r="53" spans="7:8">
      <c r="G53" s="88" t="s">
        <v>310</v>
      </c>
      <c r="H53" s="88"/>
    </row>
  </sheetData>
  <mergeCells count="1">
    <mergeCell ref="C22:D22"/>
  </mergeCells>
  <phoneticPr fontId="4"/>
  <pageMargins left="0.78740157480314965" right="0.19685039370078741" top="0.59055118110236227" bottom="0.39370078740157483" header="0.31496062992125984" footer="0.31496062992125984"/>
  <pageSetup paperSize="9" orientation="portrait" r:id="rId1"/>
  <drawing r:id="rId2"/>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C1:F29"/>
  <sheetViews>
    <sheetView workbookViewId="0"/>
  </sheetViews>
  <sheetFormatPr defaultColWidth="9" defaultRowHeight="27.2" customHeight="1"/>
  <cols>
    <col min="1" max="1" width="1.75" style="65" customWidth="1"/>
    <col min="2" max="2" width="9" style="65"/>
    <col min="3" max="3" width="13.25" style="65" customWidth="1"/>
    <col min="4" max="4" width="25" style="65" customWidth="1"/>
    <col min="5" max="5" width="34.5" style="65" customWidth="1"/>
    <col min="6" max="6" width="9" style="65"/>
    <col min="7" max="7" width="1.75" style="65" customWidth="1"/>
    <col min="8" max="16384" width="9" style="65"/>
  </cols>
  <sheetData>
    <row r="1" spans="3:6" ht="27.2" customHeight="1">
      <c r="C1" s="65" t="s">
        <v>468</v>
      </c>
    </row>
    <row r="2" spans="3:6" ht="27.2" customHeight="1">
      <c r="E2" s="88" t="s">
        <v>29</v>
      </c>
    </row>
    <row r="4" spans="3:6" ht="27.2" customHeight="1">
      <c r="D4" s="441" t="s">
        <v>503</v>
      </c>
    </row>
    <row r="6" spans="3:6" ht="27.2" customHeight="1">
      <c r="C6" s="65" t="s">
        <v>469</v>
      </c>
    </row>
    <row r="7" spans="3:6" ht="28.9" customHeight="1">
      <c r="E7" s="442" t="str">
        <f>入力表!B14</f>
        <v>富山市新桜町0番00号</v>
      </c>
      <c r="F7" s="112"/>
    </row>
    <row r="8" spans="3:6" ht="42" customHeight="1">
      <c r="D8" s="88" t="s">
        <v>470</v>
      </c>
      <c r="E8" s="443" t="str">
        <f>入力表!B15</f>
        <v>○○建設・△△興業富山2号線道路改良工事共同企業体</v>
      </c>
      <c r="F8" s="112"/>
    </row>
    <row r="9" spans="3:6" ht="28.9" customHeight="1">
      <c r="E9" s="112" t="str">
        <f>入力表!B17</f>
        <v>代表者　○○建設株式会社
代表取締役　大山　銀次</v>
      </c>
      <c r="F9" s="112"/>
    </row>
    <row r="11" spans="3:6" ht="27.2" customHeight="1">
      <c r="C11" s="65" t="s">
        <v>476</v>
      </c>
    </row>
    <row r="13" spans="3:6" ht="27.2" customHeight="1">
      <c r="C13" s="444" t="s">
        <v>372</v>
      </c>
      <c r="D13" s="252" t="str">
        <f>入力表!B5</f>
        <v>富山2号線道路改良工事</v>
      </c>
      <c r="E13" s="73"/>
    </row>
    <row r="14" spans="3:6" ht="27.2" customHeight="1">
      <c r="C14" s="444" t="s">
        <v>471</v>
      </c>
      <c r="D14" s="252" t="str">
        <f>入力表!B6</f>
        <v>富山市　総曲輪　地内</v>
      </c>
      <c r="E14" s="73"/>
    </row>
    <row r="15" spans="3:6" ht="27.2" customHeight="1">
      <c r="C15" s="445"/>
      <c r="D15" s="72" t="s">
        <v>477</v>
      </c>
      <c r="E15" s="73"/>
    </row>
    <row r="16" spans="3:6" ht="27.2" customHeight="1">
      <c r="C16" s="74" t="s">
        <v>472</v>
      </c>
      <c r="D16" s="75"/>
      <c r="E16" s="78"/>
    </row>
    <row r="17" spans="3:5" ht="27.2" customHeight="1">
      <c r="C17" s="79"/>
      <c r="D17" s="161"/>
      <c r="E17" s="82"/>
    </row>
    <row r="18" spans="3:5" ht="27.2" customHeight="1">
      <c r="C18" s="79"/>
      <c r="D18" s="161"/>
      <c r="E18" s="82"/>
    </row>
    <row r="19" spans="3:5" ht="27.2" customHeight="1">
      <c r="C19" s="79"/>
      <c r="D19" s="161"/>
      <c r="E19" s="82"/>
    </row>
    <row r="20" spans="3:5" ht="27.2" customHeight="1">
      <c r="C20" s="79"/>
      <c r="D20" s="161"/>
      <c r="E20" s="82"/>
    </row>
    <row r="21" spans="3:5" ht="27.2" customHeight="1">
      <c r="C21" s="79"/>
      <c r="D21" s="161"/>
      <c r="E21" s="82"/>
    </row>
    <row r="22" spans="3:5" ht="27.2" customHeight="1">
      <c r="C22" s="79"/>
      <c r="D22" s="161"/>
      <c r="E22" s="82"/>
    </row>
    <row r="23" spans="3:5" ht="27.2" customHeight="1">
      <c r="C23" s="79"/>
      <c r="D23" s="161"/>
      <c r="E23" s="82"/>
    </row>
    <row r="24" spans="3:5" ht="27.2" customHeight="1">
      <c r="C24" s="79"/>
      <c r="D24" s="161"/>
      <c r="E24" s="82"/>
    </row>
    <row r="25" spans="3:5" ht="27.2" customHeight="1">
      <c r="C25" s="79"/>
      <c r="D25" s="161"/>
      <c r="E25" s="82"/>
    </row>
    <row r="26" spans="3:5" ht="27.2" customHeight="1">
      <c r="C26" s="79"/>
      <c r="D26" s="161"/>
      <c r="E26" s="82"/>
    </row>
    <row r="27" spans="3:5" ht="27.2" customHeight="1">
      <c r="C27" s="79"/>
      <c r="D27" s="161"/>
      <c r="E27" s="82"/>
    </row>
    <row r="28" spans="3:5" ht="27.2" customHeight="1">
      <c r="C28" s="79"/>
      <c r="D28" s="161"/>
      <c r="E28" s="82"/>
    </row>
    <row r="29" spans="3:5" ht="27.2" customHeight="1">
      <c r="C29" s="446" t="s">
        <v>473</v>
      </c>
      <c r="D29" s="72"/>
      <c r="E29" s="73" t="s">
        <v>475</v>
      </c>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C1:F17"/>
  <sheetViews>
    <sheetView workbookViewId="0"/>
  </sheetViews>
  <sheetFormatPr defaultColWidth="9" defaultRowHeight="27.2" customHeight="1"/>
  <cols>
    <col min="1" max="1" width="1.75" style="65" customWidth="1"/>
    <col min="2" max="2" width="9" style="65"/>
    <col min="3" max="3" width="13.25" style="65" customWidth="1"/>
    <col min="4" max="4" width="25" style="65" customWidth="1"/>
    <col min="5" max="5" width="34.5" style="65" customWidth="1"/>
    <col min="6" max="6" width="9" style="65"/>
    <col min="7" max="7" width="1.75" style="65" customWidth="1"/>
    <col min="8" max="16384" width="9" style="65"/>
  </cols>
  <sheetData>
    <row r="1" spans="3:6" ht="27.2" customHeight="1">
      <c r="C1" s="65" t="s">
        <v>480</v>
      </c>
    </row>
    <row r="2" spans="3:6" ht="27.2" customHeight="1">
      <c r="E2" s="88" t="s">
        <v>29</v>
      </c>
    </row>
    <row r="4" spans="3:6" ht="27.2" customHeight="1">
      <c r="D4" s="441" t="s">
        <v>504</v>
      </c>
    </row>
    <row r="6" spans="3:6" ht="27.2" customHeight="1">
      <c r="C6" s="65" t="s">
        <v>469</v>
      </c>
    </row>
    <row r="7" spans="3:6" ht="28.9" customHeight="1">
      <c r="E7" s="442" t="str">
        <f>入力表!B14</f>
        <v>富山市新桜町0番00号</v>
      </c>
      <c r="F7" s="112"/>
    </row>
    <row r="8" spans="3:6" ht="42" customHeight="1">
      <c r="D8" s="88" t="s">
        <v>470</v>
      </c>
      <c r="E8" s="443" t="str">
        <f>入力表!B15</f>
        <v>○○建設・△△興業富山2号線道路改良工事共同企業体</v>
      </c>
      <c r="F8" s="112"/>
    </row>
    <row r="9" spans="3:6" ht="28.9" customHeight="1">
      <c r="E9" s="112" t="str">
        <f>入力表!B17</f>
        <v>代表者　○○建設株式会社
代表取締役　大山　銀次</v>
      </c>
      <c r="F9" s="112"/>
    </row>
    <row r="11" spans="3:6" ht="27.2" customHeight="1">
      <c r="C11" s="65" t="s">
        <v>481</v>
      </c>
    </row>
    <row r="12" spans="3:6" ht="27.2" customHeight="1">
      <c r="D12" s="447" t="s">
        <v>34</v>
      </c>
    </row>
    <row r="14" spans="3:6" ht="27.2" customHeight="1">
      <c r="C14" s="444" t="s">
        <v>372</v>
      </c>
      <c r="D14" s="252" t="str">
        <f>入力表!B5</f>
        <v>富山2号線道路改良工事</v>
      </c>
      <c r="E14" s="73"/>
    </row>
    <row r="15" spans="3:6" ht="27.2" customHeight="1">
      <c r="C15" s="444" t="s">
        <v>471</v>
      </c>
      <c r="D15" s="252" t="str">
        <f>入力表!B6</f>
        <v>富山市　総曲輪　地内</v>
      </c>
      <c r="E15" s="73"/>
    </row>
    <row r="16" spans="3:6" ht="27.2" customHeight="1">
      <c r="C16" s="444" t="s">
        <v>478</v>
      </c>
      <c r="D16" s="72" t="s">
        <v>474</v>
      </c>
      <c r="E16" s="73"/>
    </row>
    <row r="17" spans="3:5" ht="27.2" customHeight="1">
      <c r="C17" s="444" t="s">
        <v>479</v>
      </c>
      <c r="D17" s="72" t="s">
        <v>474</v>
      </c>
      <c r="E17" s="73"/>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C1:H20"/>
  <sheetViews>
    <sheetView workbookViewId="0"/>
  </sheetViews>
  <sheetFormatPr defaultColWidth="9" defaultRowHeight="27.2" customHeight="1"/>
  <cols>
    <col min="1" max="1" width="1.75" style="65" customWidth="1"/>
    <col min="2" max="2" width="4.5" style="65" customWidth="1"/>
    <col min="3" max="3" width="11.625" style="65" customWidth="1"/>
    <col min="4" max="4" width="6.875" style="65" customWidth="1"/>
    <col min="5" max="5" width="17" style="65" customWidth="1"/>
    <col min="6" max="6" width="11.625" style="65" customWidth="1"/>
    <col min="7" max="7" width="21.625" style="65" customWidth="1"/>
    <col min="8" max="8" width="12.875" style="65" customWidth="1"/>
    <col min="9" max="9" width="4.5" style="65" customWidth="1"/>
    <col min="10" max="10" width="1.75" style="65" customWidth="1"/>
    <col min="11" max="16384" width="9" style="65"/>
  </cols>
  <sheetData>
    <row r="1" spans="3:8" ht="27.2" customHeight="1">
      <c r="C1" s="65" t="s">
        <v>484</v>
      </c>
    </row>
    <row r="2" spans="3:8" ht="27.2" customHeight="1">
      <c r="G2" s="88"/>
      <c r="H2" s="88" t="s">
        <v>29</v>
      </c>
    </row>
    <row r="3" spans="3:8" ht="27.2" customHeight="1">
      <c r="C3" s="93" t="s">
        <v>493</v>
      </c>
      <c r="D3" s="487" t="s">
        <v>496</v>
      </c>
      <c r="E3" s="487"/>
    </row>
    <row r="4" spans="3:8" ht="28.9" customHeight="1">
      <c r="G4" s="618" t="str">
        <f>入力表!B14</f>
        <v>富山市新桜町0番00号</v>
      </c>
      <c r="H4" s="618"/>
    </row>
    <row r="5" spans="3:8" ht="42" customHeight="1">
      <c r="F5" s="88" t="s">
        <v>470</v>
      </c>
      <c r="G5" s="619" t="str">
        <f>入力表!B15</f>
        <v>○○建設・△△興業富山2号線道路改良工事共同企業体</v>
      </c>
      <c r="H5" s="619"/>
    </row>
    <row r="6" spans="3:8" ht="28.9" customHeight="1">
      <c r="G6" s="481" t="str">
        <f>入力表!B17</f>
        <v>代表者　○○建設株式会社
代表取締役　大山　銀次</v>
      </c>
      <c r="H6" s="481"/>
    </row>
    <row r="8" spans="3:8" ht="27.2" customHeight="1">
      <c r="F8" s="448" t="s">
        <v>482</v>
      </c>
    </row>
    <row r="10" spans="3:8" ht="27.2" customHeight="1">
      <c r="C10" s="65" t="s">
        <v>483</v>
      </c>
    </row>
    <row r="11" spans="3:8" ht="27.2" customHeight="1">
      <c r="F11" s="449" t="s">
        <v>34</v>
      </c>
    </row>
    <row r="13" spans="3:8" ht="27.2" customHeight="1">
      <c r="C13" s="450" t="s">
        <v>372</v>
      </c>
      <c r="D13" s="252" t="str">
        <f>入力表!B5</f>
        <v>富山2号線道路改良工事</v>
      </c>
      <c r="E13" s="72"/>
      <c r="F13" s="72"/>
      <c r="G13" s="72"/>
      <c r="H13" s="73"/>
    </row>
    <row r="14" spans="3:8" ht="27.2" customHeight="1">
      <c r="C14" s="450" t="s">
        <v>471</v>
      </c>
      <c r="D14" s="252" t="str">
        <f>入力表!B6</f>
        <v>富山市　総曲輪　地内</v>
      </c>
      <c r="E14" s="72"/>
      <c r="F14" s="72"/>
      <c r="G14" s="72"/>
      <c r="H14" s="73"/>
    </row>
    <row r="15" spans="3:8" ht="27.2" customHeight="1">
      <c r="C15" s="450" t="s">
        <v>485</v>
      </c>
      <c r="D15" s="485" t="str">
        <f>入力表!B9</f>
        <v>令和3年4月2日</v>
      </c>
      <c r="E15" s="621"/>
      <c r="F15" s="451" t="s">
        <v>234</v>
      </c>
      <c r="G15" s="451" t="str">
        <f>入力表!B10</f>
        <v>令和4年1月12日</v>
      </c>
      <c r="H15" s="73" t="s">
        <v>495</v>
      </c>
    </row>
    <row r="16" spans="3:8" ht="27.2" customHeight="1">
      <c r="C16" s="450" t="s">
        <v>486</v>
      </c>
      <c r="D16" s="252" t="str">
        <f>入力表!B7</f>
        <v>123,456,000 円</v>
      </c>
      <c r="E16" s="72"/>
      <c r="F16" s="72"/>
      <c r="G16" s="72"/>
      <c r="H16" s="73"/>
    </row>
    <row r="17" spans="3:8" ht="27.2" customHeight="1">
      <c r="C17" s="450" t="s">
        <v>487</v>
      </c>
      <c r="D17" s="611" t="str">
        <f>入力表!B20</f>
        <v>令和3年8月9日</v>
      </c>
      <c r="E17" s="622"/>
      <c r="F17" s="452" t="s">
        <v>488</v>
      </c>
      <c r="G17" s="445"/>
      <c r="H17" s="73"/>
    </row>
    <row r="18" spans="3:8" ht="27.2" customHeight="1">
      <c r="C18" s="450" t="s">
        <v>478</v>
      </c>
      <c r="D18" s="485" t="s">
        <v>494</v>
      </c>
      <c r="E18" s="621"/>
      <c r="F18" s="444" t="s">
        <v>489</v>
      </c>
      <c r="G18" s="445"/>
      <c r="H18" s="73"/>
    </row>
    <row r="19" spans="3:8" ht="27.2" customHeight="1">
      <c r="C19" s="620" t="s">
        <v>490</v>
      </c>
      <c r="D19" s="620"/>
      <c r="E19" s="252" t="s">
        <v>497</v>
      </c>
      <c r="F19" s="72"/>
      <c r="G19" s="72"/>
      <c r="H19" s="73"/>
    </row>
    <row r="20" spans="3:8" ht="27.2" customHeight="1">
      <c r="C20" s="620" t="s">
        <v>492</v>
      </c>
      <c r="D20" s="620"/>
      <c r="E20" s="252" t="s">
        <v>491</v>
      </c>
      <c r="F20" s="72"/>
      <c r="G20" s="72"/>
      <c r="H20" s="73"/>
    </row>
  </sheetData>
  <mergeCells count="9">
    <mergeCell ref="C20:D20"/>
    <mergeCell ref="D15:E15"/>
    <mergeCell ref="D17:E17"/>
    <mergeCell ref="D18:E18"/>
    <mergeCell ref="G4:H4"/>
    <mergeCell ref="G5:H5"/>
    <mergeCell ref="G6:H6"/>
    <mergeCell ref="D3:E3"/>
    <mergeCell ref="C19:D19"/>
  </mergeCells>
  <phoneticPr fontId="4"/>
  <pageMargins left="0.78740157480314965" right="0.19685039370078741" top="0.59055118110236227" bottom="0.3937007874015748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C1:F29"/>
  <sheetViews>
    <sheetView workbookViewId="0"/>
  </sheetViews>
  <sheetFormatPr defaultColWidth="9" defaultRowHeight="27.2" customHeight="1"/>
  <cols>
    <col min="1" max="1" width="1.75" style="65" customWidth="1"/>
    <col min="2" max="2" width="9" style="65"/>
    <col min="3" max="3" width="13.25" style="65" customWidth="1"/>
    <col min="4" max="4" width="25" style="65" customWidth="1"/>
    <col min="5" max="5" width="34.5" style="65" customWidth="1"/>
    <col min="6" max="6" width="9" style="65"/>
    <col min="7" max="7" width="1.75" style="65" customWidth="1"/>
    <col min="8" max="16384" width="9" style="65"/>
  </cols>
  <sheetData>
    <row r="1" spans="3:6" ht="27.2" customHeight="1">
      <c r="C1" s="65" t="s">
        <v>498</v>
      </c>
    </row>
    <row r="2" spans="3:6" ht="27.2" customHeight="1">
      <c r="E2" s="88" t="s">
        <v>29</v>
      </c>
    </row>
    <row r="3" spans="3:6" ht="27.2" customHeight="1">
      <c r="C3" s="93" t="s">
        <v>501</v>
      </c>
      <c r="D3" s="65" t="str">
        <f>入力表!B13</f>
        <v>富山市長</v>
      </c>
    </row>
    <row r="4" spans="3:6" ht="28.9" customHeight="1">
      <c r="E4" s="442" t="str">
        <f>入力表!B14</f>
        <v>富山市新桜町0番00号</v>
      </c>
      <c r="F4" s="112"/>
    </row>
    <row r="5" spans="3:6" ht="42" customHeight="1">
      <c r="D5" s="88" t="s">
        <v>470</v>
      </c>
      <c r="E5" s="443" t="str">
        <f>入力表!B15</f>
        <v>○○建設・△△興業富山2号線道路改良工事共同企業体</v>
      </c>
      <c r="F5" s="112"/>
    </row>
    <row r="6" spans="3:6" ht="28.9" customHeight="1">
      <c r="E6" s="112" t="str">
        <f>入力表!B17</f>
        <v>代表者　○○建設株式会社
代表取締役　大山　銀次</v>
      </c>
      <c r="F6" s="112"/>
    </row>
    <row r="8" spans="3:6" ht="27.2" customHeight="1">
      <c r="D8" s="441" t="s">
        <v>502</v>
      </c>
    </row>
    <row r="9" spans="3:6" ht="27.2" customHeight="1">
      <c r="C9" s="70"/>
      <c r="D9" s="70"/>
      <c r="E9" s="70"/>
    </row>
    <row r="10" spans="3:6" ht="27.2" customHeight="1">
      <c r="C10" s="65" t="s">
        <v>499</v>
      </c>
    </row>
    <row r="11" spans="3:6" ht="27.2" customHeight="1">
      <c r="D11" s="447" t="s">
        <v>34</v>
      </c>
    </row>
    <row r="13" spans="3:6" ht="27.2" customHeight="1">
      <c r="C13" s="450" t="s">
        <v>372</v>
      </c>
      <c r="D13" s="252" t="str">
        <f>入力表!B5</f>
        <v>富山2号線道路改良工事</v>
      </c>
      <c r="E13" s="73"/>
    </row>
    <row r="14" spans="3:6" ht="27.2" customHeight="1">
      <c r="C14" s="450" t="s">
        <v>471</v>
      </c>
      <c r="D14" s="252" t="str">
        <f>入力表!B6</f>
        <v>富山市　総曲輪　地内</v>
      </c>
      <c r="E14" s="73"/>
    </row>
    <row r="15" spans="3:6" ht="27.2" customHeight="1">
      <c r="C15" s="445"/>
      <c r="D15" s="72" t="s">
        <v>500</v>
      </c>
      <c r="E15" s="73"/>
    </row>
    <row r="16" spans="3:6" ht="27.2" customHeight="1">
      <c r="C16" s="74" t="s">
        <v>472</v>
      </c>
      <c r="D16" s="75"/>
      <c r="E16" s="78"/>
    </row>
    <row r="17" spans="3:5" ht="27.2" customHeight="1">
      <c r="C17" s="79"/>
      <c r="D17" s="161"/>
      <c r="E17" s="82"/>
    </row>
    <row r="18" spans="3:5" ht="27.2" customHeight="1">
      <c r="C18" s="79"/>
      <c r="D18" s="161"/>
      <c r="E18" s="82"/>
    </row>
    <row r="19" spans="3:5" ht="27.2" customHeight="1">
      <c r="C19" s="79"/>
      <c r="D19" s="161"/>
      <c r="E19" s="82"/>
    </row>
    <row r="20" spans="3:5" ht="27.2" customHeight="1">
      <c r="C20" s="79"/>
      <c r="D20" s="161"/>
      <c r="E20" s="82"/>
    </row>
    <row r="21" spans="3:5" ht="27.2" customHeight="1">
      <c r="C21" s="79"/>
      <c r="D21" s="161"/>
      <c r="E21" s="82"/>
    </row>
    <row r="22" spans="3:5" ht="27.2" customHeight="1">
      <c r="C22" s="79"/>
      <c r="D22" s="161"/>
      <c r="E22" s="82"/>
    </row>
    <row r="23" spans="3:5" ht="27.2" customHeight="1">
      <c r="C23" s="79"/>
      <c r="D23" s="161"/>
      <c r="E23" s="82"/>
    </row>
    <row r="24" spans="3:5" ht="27.2" customHeight="1">
      <c r="C24" s="79"/>
      <c r="D24" s="161"/>
      <c r="E24" s="82"/>
    </row>
    <row r="25" spans="3:5" ht="27.2" customHeight="1">
      <c r="C25" s="79"/>
      <c r="D25" s="161"/>
      <c r="E25" s="82"/>
    </row>
    <row r="26" spans="3:5" ht="27.2" customHeight="1">
      <c r="C26" s="79"/>
      <c r="D26" s="161"/>
      <c r="E26" s="82"/>
    </row>
    <row r="27" spans="3:5" ht="27.2" customHeight="1">
      <c r="C27" s="79"/>
      <c r="D27" s="161"/>
      <c r="E27" s="82"/>
    </row>
    <row r="28" spans="3:5" ht="27.2" customHeight="1">
      <c r="C28" s="79"/>
      <c r="D28" s="161"/>
      <c r="E28" s="82"/>
    </row>
    <row r="29" spans="3:5" ht="27.2" customHeight="1">
      <c r="C29" s="446" t="s">
        <v>473</v>
      </c>
      <c r="D29" s="72"/>
      <c r="E29" s="73" t="s">
        <v>475</v>
      </c>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C1:F16"/>
  <sheetViews>
    <sheetView workbookViewId="0"/>
  </sheetViews>
  <sheetFormatPr defaultColWidth="9" defaultRowHeight="27.2" customHeight="1"/>
  <cols>
    <col min="1" max="1" width="1.75" style="65" customWidth="1"/>
    <col min="2" max="2" width="9" style="65"/>
    <col min="3" max="3" width="13.25" style="65" customWidth="1"/>
    <col min="4" max="4" width="25" style="65" customWidth="1"/>
    <col min="5" max="5" width="34.5" style="65" customWidth="1"/>
    <col min="6" max="6" width="9" style="65"/>
    <col min="7" max="7" width="1.75" style="65" customWidth="1"/>
    <col min="8" max="16384" width="9" style="65"/>
  </cols>
  <sheetData>
    <row r="1" spans="3:6" ht="27.2" customHeight="1">
      <c r="C1" s="65" t="s">
        <v>505</v>
      </c>
    </row>
    <row r="2" spans="3:6" ht="27.2" customHeight="1">
      <c r="E2" s="88" t="s">
        <v>29</v>
      </c>
    </row>
    <row r="3" spans="3:6" ht="27.2" customHeight="1">
      <c r="C3" s="93" t="s">
        <v>501</v>
      </c>
      <c r="D3" s="65" t="str">
        <f>入力表!B13</f>
        <v>富山市長</v>
      </c>
    </row>
    <row r="4" spans="3:6" ht="28.9" customHeight="1">
      <c r="E4" s="442" t="str">
        <f>入力表!B14</f>
        <v>富山市新桜町0番00号</v>
      </c>
      <c r="F4" s="112"/>
    </row>
    <row r="5" spans="3:6" ht="42" customHeight="1">
      <c r="D5" s="88" t="s">
        <v>470</v>
      </c>
      <c r="E5" s="443" t="str">
        <f>入力表!B15</f>
        <v>○○建設・△△興業富山2号線道路改良工事共同企業体</v>
      </c>
      <c r="F5" s="112"/>
    </row>
    <row r="6" spans="3:6" ht="28.9" customHeight="1">
      <c r="E6" s="112" t="str">
        <f>入力表!B17</f>
        <v>代表者　○○建設株式会社
代表取締役　大山　銀次</v>
      </c>
      <c r="F6" s="112"/>
    </row>
    <row r="8" spans="3:6" ht="27.2" customHeight="1">
      <c r="D8" s="441" t="s">
        <v>504</v>
      </c>
    </row>
    <row r="10" spans="3:6" ht="27.2" customHeight="1">
      <c r="C10" s="65" t="s">
        <v>481</v>
      </c>
    </row>
    <row r="11" spans="3:6" ht="27.2" customHeight="1">
      <c r="D11" s="447" t="s">
        <v>34</v>
      </c>
    </row>
    <row r="13" spans="3:6" ht="27.2" customHeight="1">
      <c r="C13" s="444" t="s">
        <v>372</v>
      </c>
      <c r="D13" s="252" t="str">
        <f>入力表!B5</f>
        <v>富山2号線道路改良工事</v>
      </c>
      <c r="E13" s="73"/>
    </row>
    <row r="14" spans="3:6" ht="27.2" customHeight="1">
      <c r="C14" s="444" t="s">
        <v>471</v>
      </c>
      <c r="D14" s="252" t="str">
        <f>入力表!B6</f>
        <v>富山市　総曲輪　地内</v>
      </c>
      <c r="E14" s="73"/>
    </row>
    <row r="15" spans="3:6" ht="27.2" customHeight="1">
      <c r="C15" s="444" t="s">
        <v>478</v>
      </c>
      <c r="D15" s="72" t="s">
        <v>474</v>
      </c>
      <c r="E15" s="73"/>
    </row>
    <row r="16" spans="3:6" ht="27.2" customHeight="1">
      <c r="C16" s="444" t="s">
        <v>479</v>
      </c>
      <c r="D16" s="72" t="s">
        <v>474</v>
      </c>
      <c r="E16" s="73"/>
    </row>
  </sheetData>
  <phoneticPr fontId="4"/>
  <pageMargins left="0.78740157480314965" right="0.19685039370078741"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8:DJ59"/>
  <sheetViews>
    <sheetView zoomScaleNormal="100" workbookViewId="0"/>
  </sheetViews>
  <sheetFormatPr defaultColWidth="9" defaultRowHeight="13.5"/>
  <cols>
    <col min="1" max="1" width="1.75" style="65" customWidth="1"/>
    <col min="2" max="2" width="9.5" style="65" bestFit="1" customWidth="1"/>
    <col min="3" max="3" width="14.25" style="65" customWidth="1"/>
    <col min="4" max="4" width="31.25" style="65" customWidth="1"/>
    <col min="5" max="5" width="8.375" style="65" customWidth="1"/>
    <col min="6" max="6" width="12.5" style="65" customWidth="1"/>
    <col min="7" max="114" width="1.125" style="65" customWidth="1"/>
    <col min="115" max="115" width="1.75" style="65" customWidth="1"/>
    <col min="116" max="16384" width="9" style="65"/>
  </cols>
  <sheetData>
    <row r="8" spans="2:114" ht="13.15" customHeight="1">
      <c r="B8" s="65" t="s">
        <v>9</v>
      </c>
      <c r="C8" s="65" t="str">
        <f>入力表!B13</f>
        <v>富山市長</v>
      </c>
      <c r="BK8" s="65" t="s">
        <v>10</v>
      </c>
      <c r="BU8" s="66" t="s">
        <v>11</v>
      </c>
      <c r="CB8" s="481" t="str">
        <f>入力表!B14</f>
        <v>富山市新桜町0番00号</v>
      </c>
      <c r="CC8" s="481"/>
      <c r="CD8" s="481"/>
      <c r="CE8" s="481"/>
      <c r="CF8" s="481"/>
      <c r="CG8" s="481"/>
      <c r="CH8" s="481"/>
      <c r="CI8" s="481"/>
      <c r="CJ8" s="481"/>
      <c r="CK8" s="481"/>
      <c r="CL8" s="481"/>
      <c r="CM8" s="481"/>
      <c r="CN8" s="481"/>
      <c r="CO8" s="481"/>
      <c r="CP8" s="481"/>
      <c r="CQ8" s="481"/>
      <c r="CR8" s="481"/>
      <c r="CS8" s="481"/>
      <c r="CT8" s="481"/>
      <c r="CU8" s="481"/>
      <c r="CV8" s="481"/>
      <c r="CW8" s="481"/>
      <c r="CX8" s="481"/>
      <c r="CY8" s="481"/>
      <c r="CZ8" s="481"/>
      <c r="DA8" s="481"/>
      <c r="DB8" s="481"/>
      <c r="DC8" s="481"/>
      <c r="DD8" s="481"/>
      <c r="DE8" s="481"/>
      <c r="DF8" s="481"/>
      <c r="DG8" s="481"/>
      <c r="DH8" s="481"/>
      <c r="DI8" s="481"/>
      <c r="DJ8" s="481"/>
    </row>
    <row r="9" spans="2:114">
      <c r="CB9" s="481"/>
      <c r="CC9" s="481"/>
      <c r="CD9" s="481"/>
      <c r="CE9" s="481"/>
      <c r="CF9" s="481"/>
      <c r="CG9" s="481"/>
      <c r="CH9" s="481"/>
      <c r="CI9" s="481"/>
      <c r="CJ9" s="481"/>
      <c r="CK9" s="481"/>
      <c r="CL9" s="481"/>
      <c r="CM9" s="481"/>
      <c r="CN9" s="481"/>
      <c r="CO9" s="481"/>
      <c r="CP9" s="481"/>
      <c r="CQ9" s="481"/>
      <c r="CR9" s="481"/>
      <c r="CS9" s="481"/>
      <c r="CT9" s="481"/>
      <c r="CU9" s="481"/>
      <c r="CV9" s="481"/>
      <c r="CW9" s="481"/>
      <c r="CX9" s="481"/>
      <c r="CY9" s="481"/>
      <c r="CZ9" s="481"/>
      <c r="DA9" s="481"/>
      <c r="DB9" s="481"/>
      <c r="DC9" s="481"/>
      <c r="DD9" s="481"/>
      <c r="DE9" s="481"/>
      <c r="DF9" s="481"/>
      <c r="DG9" s="481"/>
      <c r="DH9" s="481"/>
      <c r="DI9" s="481"/>
      <c r="DJ9" s="481"/>
    </row>
    <row r="10" spans="2:114" ht="13.5" customHeight="1">
      <c r="F10" s="65" t="s">
        <v>12</v>
      </c>
      <c r="BU10" s="66" t="s">
        <v>13</v>
      </c>
      <c r="CB10" s="481" t="str">
        <f>入力表!B15</f>
        <v>○○建設・△△興業富山2号線道路改良工事共同企業体</v>
      </c>
      <c r="CC10" s="481"/>
      <c r="CD10" s="481"/>
      <c r="CE10" s="481"/>
      <c r="CF10" s="481"/>
      <c r="CG10" s="481"/>
      <c r="CH10" s="481"/>
      <c r="CI10" s="481"/>
      <c r="CJ10" s="481"/>
      <c r="CK10" s="481"/>
      <c r="CL10" s="481"/>
      <c r="CM10" s="481"/>
      <c r="CN10" s="481"/>
      <c r="CO10" s="481"/>
      <c r="CP10" s="481"/>
      <c r="CQ10" s="481"/>
      <c r="CR10" s="481"/>
      <c r="CS10" s="481"/>
      <c r="CT10" s="481"/>
      <c r="CU10" s="481"/>
      <c r="CV10" s="481"/>
      <c r="CW10" s="481"/>
      <c r="CX10" s="481"/>
      <c r="CY10" s="481"/>
      <c r="CZ10" s="481"/>
      <c r="DA10" s="481"/>
      <c r="DB10" s="481"/>
      <c r="DC10" s="481"/>
      <c r="DD10" s="481"/>
      <c r="DE10" s="481"/>
      <c r="DF10" s="481"/>
      <c r="DG10" s="481"/>
      <c r="DH10" s="481"/>
      <c r="DI10" s="481"/>
      <c r="DJ10" s="481"/>
    </row>
    <row r="11" spans="2:114">
      <c r="CB11" s="481"/>
      <c r="CC11" s="481"/>
      <c r="CD11" s="481"/>
      <c r="CE11" s="481"/>
      <c r="CF11" s="481"/>
      <c r="CG11" s="481"/>
      <c r="CH11" s="481"/>
      <c r="CI11" s="481"/>
      <c r="CJ11" s="481"/>
      <c r="CK11" s="481"/>
      <c r="CL11" s="481"/>
      <c r="CM11" s="481"/>
      <c r="CN11" s="481"/>
      <c r="CO11" s="481"/>
      <c r="CP11" s="481"/>
      <c r="CQ11" s="481"/>
      <c r="CR11" s="481"/>
      <c r="CS11" s="481"/>
      <c r="CT11" s="481"/>
      <c r="CU11" s="481"/>
      <c r="CV11" s="481"/>
      <c r="CW11" s="481"/>
      <c r="CX11" s="481"/>
      <c r="CY11" s="481"/>
      <c r="CZ11" s="481"/>
      <c r="DA11" s="481"/>
      <c r="DB11" s="481"/>
      <c r="DC11" s="481"/>
      <c r="DD11" s="481"/>
      <c r="DE11" s="481"/>
      <c r="DF11" s="481"/>
      <c r="DG11" s="481"/>
      <c r="DH11" s="481"/>
      <c r="DI11" s="481"/>
      <c r="DJ11" s="481"/>
    </row>
    <row r="12" spans="2:114">
      <c r="B12" s="65" t="s">
        <v>14</v>
      </c>
      <c r="D12" s="65" t="str">
        <f>入力表!B5</f>
        <v>富山2号線道路改良工事</v>
      </c>
      <c r="CB12" s="481"/>
      <c r="CC12" s="481"/>
      <c r="CD12" s="481"/>
      <c r="CE12" s="481"/>
      <c r="CF12" s="481"/>
      <c r="CG12" s="481"/>
      <c r="CH12" s="481"/>
      <c r="CI12" s="481"/>
      <c r="CJ12" s="481"/>
      <c r="CK12" s="481"/>
      <c r="CL12" s="481"/>
      <c r="CM12" s="481"/>
      <c r="CN12" s="481"/>
      <c r="CO12" s="481"/>
      <c r="CP12" s="481"/>
      <c r="CQ12" s="481"/>
      <c r="CR12" s="481"/>
      <c r="CS12" s="481"/>
      <c r="CT12" s="481"/>
      <c r="CU12" s="481"/>
      <c r="CV12" s="481"/>
      <c r="CW12" s="481"/>
      <c r="CX12" s="481"/>
      <c r="CY12" s="481"/>
      <c r="CZ12" s="481"/>
      <c r="DA12" s="481"/>
      <c r="DB12" s="481"/>
      <c r="DC12" s="481"/>
      <c r="DD12" s="481"/>
      <c r="DE12" s="481"/>
      <c r="DF12" s="481"/>
      <c r="DG12" s="481"/>
      <c r="DH12" s="481"/>
      <c r="DI12" s="481"/>
      <c r="DJ12" s="481"/>
    </row>
    <row r="13" spans="2:114" ht="13.5" customHeight="1">
      <c r="CB13" s="481" t="str">
        <f>入力表!B17</f>
        <v>代表者　○○建設株式会社
代表取締役　大山　銀次</v>
      </c>
      <c r="CC13" s="481"/>
      <c r="CD13" s="481"/>
      <c r="CE13" s="481"/>
      <c r="CF13" s="481"/>
      <c r="CG13" s="481"/>
      <c r="CH13" s="481"/>
      <c r="CI13" s="481"/>
      <c r="CJ13" s="481"/>
      <c r="CK13" s="481"/>
      <c r="CL13" s="481"/>
      <c r="CM13" s="481"/>
      <c r="CN13" s="481"/>
      <c r="CO13" s="481"/>
      <c r="CP13" s="481"/>
      <c r="CQ13" s="481"/>
      <c r="CR13" s="481"/>
      <c r="CS13" s="481"/>
      <c r="CT13" s="481"/>
      <c r="CU13" s="481"/>
      <c r="CV13" s="481"/>
      <c r="CW13" s="481"/>
      <c r="CX13" s="481"/>
      <c r="CY13" s="481"/>
      <c r="CZ13" s="481"/>
      <c r="DA13" s="481"/>
      <c r="DB13" s="481"/>
      <c r="DC13" s="481"/>
      <c r="DD13" s="481"/>
      <c r="DE13" s="481"/>
      <c r="DF13" s="481"/>
      <c r="DG13" s="481"/>
      <c r="DH13" s="481"/>
      <c r="DI13" s="481"/>
      <c r="DJ13" s="481"/>
    </row>
    <row r="14" spans="2:114">
      <c r="F14" s="65" t="s">
        <v>15</v>
      </c>
      <c r="J14" s="487" t="str">
        <f>入力表!B8</f>
        <v>令和3年4月1日</v>
      </c>
      <c r="K14" s="487"/>
      <c r="L14" s="487"/>
      <c r="M14" s="487"/>
      <c r="N14" s="487"/>
      <c r="O14" s="487"/>
      <c r="P14" s="487"/>
      <c r="Q14" s="487"/>
      <c r="R14" s="487"/>
      <c r="S14" s="487"/>
      <c r="T14" s="487"/>
      <c r="U14" s="487"/>
      <c r="V14" s="487"/>
      <c r="W14" s="487"/>
      <c r="X14" s="487"/>
      <c r="Y14" s="487"/>
      <c r="Z14" s="487"/>
      <c r="AA14" s="487"/>
      <c r="AB14" s="487"/>
      <c r="AC14" s="487"/>
      <c r="AH14" s="65" t="s">
        <v>16</v>
      </c>
      <c r="BF14" s="65" t="s">
        <v>384</v>
      </c>
      <c r="BM14" s="65" t="s">
        <v>385</v>
      </c>
      <c r="BX14" s="68"/>
      <c r="BY14" s="68"/>
      <c r="BZ14" s="68"/>
      <c r="CA14" s="68"/>
      <c r="CB14" s="481"/>
      <c r="CC14" s="481"/>
      <c r="CD14" s="481"/>
      <c r="CE14" s="481"/>
      <c r="CF14" s="481"/>
      <c r="CG14" s="481"/>
      <c r="CH14" s="481"/>
      <c r="CI14" s="481"/>
      <c r="CJ14" s="481"/>
      <c r="CK14" s="481"/>
      <c r="CL14" s="481"/>
      <c r="CM14" s="481"/>
      <c r="CN14" s="481"/>
      <c r="CO14" s="481"/>
      <c r="CP14" s="481"/>
      <c r="CQ14" s="481"/>
      <c r="CR14" s="481"/>
      <c r="CS14" s="481"/>
      <c r="CT14" s="481"/>
      <c r="CU14" s="481"/>
      <c r="CV14" s="481"/>
      <c r="CW14" s="481"/>
      <c r="CX14" s="481"/>
      <c r="CY14" s="481"/>
      <c r="CZ14" s="481"/>
      <c r="DA14" s="481"/>
      <c r="DB14" s="481"/>
      <c r="DC14" s="481"/>
      <c r="DD14" s="481"/>
      <c r="DE14" s="481"/>
      <c r="DF14" s="481"/>
      <c r="DG14" s="481"/>
      <c r="DH14" s="481"/>
      <c r="DI14" s="481"/>
      <c r="DJ14" s="481"/>
    </row>
    <row r="15" spans="2:114">
      <c r="B15" s="65" t="s">
        <v>17</v>
      </c>
      <c r="D15" s="65" t="str">
        <f>入力表!B6</f>
        <v>富山市　総曲輪　地内</v>
      </c>
    </row>
    <row r="17" spans="2:114">
      <c r="F17" s="65" t="str">
        <f>IF(入力表!B11="","","実工期　着工")</f>
        <v/>
      </c>
      <c r="J17" s="487" t="str">
        <f>入力表!B11</f>
        <v/>
      </c>
      <c r="K17" s="487"/>
      <c r="L17" s="487"/>
      <c r="M17" s="487"/>
      <c r="N17" s="487"/>
      <c r="O17" s="487"/>
      <c r="P17" s="487"/>
      <c r="Q17" s="487"/>
      <c r="R17" s="487"/>
      <c r="S17" s="487"/>
      <c r="T17" s="487"/>
      <c r="U17" s="487"/>
      <c r="V17" s="487"/>
      <c r="W17" s="487"/>
      <c r="X17" s="487"/>
      <c r="Y17" s="487"/>
      <c r="Z17" s="487"/>
      <c r="AA17" s="487"/>
      <c r="AB17" s="487"/>
      <c r="AC17" s="487"/>
      <c r="AH17" s="65" t="str">
        <f>IF(入力表!B11="","","から　　竣工")</f>
        <v/>
      </c>
      <c r="AW17" s="487" t="str">
        <f>入力表!B12</f>
        <v/>
      </c>
      <c r="AX17" s="487"/>
      <c r="AY17" s="487"/>
      <c r="AZ17" s="487"/>
      <c r="BA17" s="487"/>
      <c r="BB17" s="487"/>
      <c r="BC17" s="487"/>
      <c r="BD17" s="487"/>
      <c r="BE17" s="487"/>
      <c r="BF17" s="487"/>
      <c r="BG17" s="487"/>
      <c r="BH17" s="487"/>
      <c r="BI17" s="487"/>
      <c r="BJ17" s="487"/>
      <c r="BK17" s="487"/>
      <c r="BL17" s="487"/>
      <c r="BM17" s="487"/>
      <c r="BN17" s="487"/>
      <c r="BO17" s="487"/>
      <c r="BP17" s="487"/>
    </row>
    <row r="19" spans="2:114">
      <c r="F19" s="65" t="str">
        <f>IF(入力表!B11="","工期　着工","( 全体工期")</f>
        <v>工期　着工</v>
      </c>
      <c r="J19" s="487" t="str">
        <f>入力表!B9</f>
        <v>令和3年4月2日</v>
      </c>
      <c r="K19" s="487"/>
      <c r="L19" s="487"/>
      <c r="M19" s="487"/>
      <c r="N19" s="487"/>
      <c r="O19" s="487"/>
      <c r="P19" s="487"/>
      <c r="Q19" s="487"/>
      <c r="R19" s="487"/>
      <c r="S19" s="487"/>
      <c r="T19" s="487"/>
      <c r="U19" s="487"/>
      <c r="V19" s="487"/>
      <c r="W19" s="487"/>
      <c r="X19" s="487"/>
      <c r="Y19" s="487"/>
      <c r="Z19" s="487"/>
      <c r="AA19" s="487"/>
      <c r="AB19" s="487"/>
      <c r="AC19" s="487"/>
      <c r="AH19" s="65" t="str">
        <f>"から"&amp;IF(入力表!B11="","　　竣工","")</f>
        <v>から　　竣工</v>
      </c>
      <c r="AW19" s="487" t="str">
        <f>入力表!B10</f>
        <v>令和4年1月12日</v>
      </c>
      <c r="AX19" s="487"/>
      <c r="AY19" s="487"/>
      <c r="AZ19" s="487"/>
      <c r="BA19" s="487"/>
      <c r="BB19" s="487"/>
      <c r="BC19" s="487"/>
      <c r="BD19" s="487"/>
      <c r="BE19" s="487"/>
      <c r="BF19" s="487"/>
      <c r="BG19" s="487"/>
      <c r="BH19" s="487"/>
      <c r="BI19" s="487"/>
      <c r="BJ19" s="487"/>
      <c r="BK19" s="487"/>
      <c r="BL19" s="487"/>
      <c r="BM19" s="487"/>
      <c r="BN19" s="487"/>
      <c r="BO19" s="487"/>
      <c r="BP19" s="487"/>
      <c r="BR19" s="65" t="str">
        <f>IF(入力表!B11="","",")")</f>
        <v/>
      </c>
    </row>
    <row r="22" spans="2:114" ht="23.25">
      <c r="F22" s="69" t="s">
        <v>18</v>
      </c>
    </row>
    <row r="23" spans="2:114" ht="13.5" customHeight="1">
      <c r="F23" s="69"/>
      <c r="BX23" s="65" t="s">
        <v>19</v>
      </c>
      <c r="CN23" s="70"/>
      <c r="CO23" s="70"/>
      <c r="CP23" s="70"/>
      <c r="CQ23" s="484" t="s">
        <v>20</v>
      </c>
      <c r="CR23" s="484"/>
      <c r="CS23" s="484"/>
      <c r="CT23" s="484"/>
      <c r="CU23" s="484"/>
      <c r="CV23" s="484"/>
      <c r="CW23" s="484"/>
      <c r="CX23" s="484"/>
      <c r="CY23" s="484"/>
      <c r="CZ23" s="484"/>
      <c r="DA23" s="484"/>
      <c r="DB23" s="484"/>
      <c r="DC23" s="484"/>
      <c r="DD23" s="484"/>
      <c r="DE23" s="484"/>
      <c r="DF23" s="484"/>
      <c r="DG23" s="484"/>
      <c r="DH23" s="484"/>
      <c r="DI23" s="484"/>
      <c r="DJ23" s="484"/>
    </row>
    <row r="25" spans="2:114" ht="40.5" customHeight="1">
      <c r="B25" s="485" t="s">
        <v>21</v>
      </c>
      <c r="C25" s="486"/>
      <c r="D25" s="71" t="s">
        <v>22</v>
      </c>
      <c r="E25" s="71" t="s">
        <v>23</v>
      </c>
      <c r="F25" s="71" t="s">
        <v>24</v>
      </c>
      <c r="G25" s="482">
        <v>4</v>
      </c>
      <c r="H25" s="483"/>
      <c r="I25" s="483"/>
      <c r="J25" s="483"/>
      <c r="K25" s="483"/>
      <c r="L25" s="72" t="s">
        <v>25</v>
      </c>
      <c r="M25" s="72"/>
      <c r="N25" s="72"/>
      <c r="O25" s="73"/>
      <c r="P25" s="482">
        <f>MOD(G25,12)+1</f>
        <v>5</v>
      </c>
      <c r="Q25" s="483"/>
      <c r="R25" s="483"/>
      <c r="S25" s="483"/>
      <c r="T25" s="483"/>
      <c r="U25" s="72" t="s">
        <v>25</v>
      </c>
      <c r="V25" s="72"/>
      <c r="W25" s="72"/>
      <c r="X25" s="73"/>
      <c r="Y25" s="482">
        <f>MOD(P25,12)+1</f>
        <v>6</v>
      </c>
      <c r="Z25" s="483"/>
      <c r="AA25" s="483"/>
      <c r="AB25" s="483"/>
      <c r="AC25" s="483"/>
      <c r="AD25" s="72" t="s">
        <v>25</v>
      </c>
      <c r="AE25" s="72"/>
      <c r="AF25" s="72"/>
      <c r="AG25" s="73"/>
      <c r="AH25" s="482">
        <f>MOD(Y25,12)+1</f>
        <v>7</v>
      </c>
      <c r="AI25" s="483"/>
      <c r="AJ25" s="483"/>
      <c r="AK25" s="483"/>
      <c r="AL25" s="483"/>
      <c r="AM25" s="72" t="s">
        <v>25</v>
      </c>
      <c r="AN25" s="72"/>
      <c r="AO25" s="72"/>
      <c r="AP25" s="73"/>
      <c r="AQ25" s="482">
        <f>MOD(AH25,12)+1</f>
        <v>8</v>
      </c>
      <c r="AR25" s="483"/>
      <c r="AS25" s="483"/>
      <c r="AT25" s="483"/>
      <c r="AU25" s="483"/>
      <c r="AV25" s="72" t="s">
        <v>25</v>
      </c>
      <c r="AW25" s="72"/>
      <c r="AX25" s="72"/>
      <c r="AY25" s="73"/>
      <c r="AZ25" s="482">
        <f>MOD(AQ25,12)+1</f>
        <v>9</v>
      </c>
      <c r="BA25" s="483"/>
      <c r="BB25" s="483"/>
      <c r="BC25" s="483"/>
      <c r="BD25" s="483"/>
      <c r="BE25" s="72" t="s">
        <v>25</v>
      </c>
      <c r="BF25" s="72"/>
      <c r="BG25" s="72"/>
      <c r="BH25" s="73"/>
      <c r="BI25" s="482">
        <f>MOD(AZ25,12)+1</f>
        <v>10</v>
      </c>
      <c r="BJ25" s="483"/>
      <c r="BK25" s="483"/>
      <c r="BL25" s="483"/>
      <c r="BM25" s="483"/>
      <c r="BN25" s="72" t="s">
        <v>25</v>
      </c>
      <c r="BO25" s="72"/>
      <c r="BP25" s="72"/>
      <c r="BQ25" s="73"/>
      <c r="BR25" s="482">
        <f>MOD(BI25,12)+1</f>
        <v>11</v>
      </c>
      <c r="BS25" s="483"/>
      <c r="BT25" s="483"/>
      <c r="BU25" s="483"/>
      <c r="BV25" s="483"/>
      <c r="BW25" s="72" t="s">
        <v>25</v>
      </c>
      <c r="BX25" s="72"/>
      <c r="BY25" s="72"/>
      <c r="BZ25" s="73"/>
      <c r="CA25" s="482">
        <f>MOD(BR25,12)+1</f>
        <v>12</v>
      </c>
      <c r="CB25" s="483"/>
      <c r="CC25" s="483"/>
      <c r="CD25" s="483"/>
      <c r="CE25" s="483"/>
      <c r="CF25" s="72" t="s">
        <v>25</v>
      </c>
      <c r="CG25" s="72"/>
      <c r="CH25" s="72"/>
      <c r="CI25" s="73"/>
      <c r="CJ25" s="482">
        <f>MOD(CA25,12)+1</f>
        <v>1</v>
      </c>
      <c r="CK25" s="483"/>
      <c r="CL25" s="483"/>
      <c r="CM25" s="483"/>
      <c r="CN25" s="483"/>
      <c r="CO25" s="72" t="s">
        <v>25</v>
      </c>
      <c r="CP25" s="72"/>
      <c r="CQ25" s="72"/>
      <c r="CR25" s="73"/>
      <c r="CS25" s="482">
        <f>MOD(CJ25,12)+1</f>
        <v>2</v>
      </c>
      <c r="CT25" s="483"/>
      <c r="CU25" s="483"/>
      <c r="CV25" s="483"/>
      <c r="CW25" s="483"/>
      <c r="CX25" s="72" t="s">
        <v>25</v>
      </c>
      <c r="CY25" s="72"/>
      <c r="CZ25" s="72"/>
      <c r="DA25" s="73"/>
      <c r="DB25" s="482">
        <f>MOD(CS25,12)+1</f>
        <v>3</v>
      </c>
      <c r="DC25" s="483"/>
      <c r="DD25" s="483"/>
      <c r="DE25" s="483"/>
      <c r="DF25" s="483"/>
      <c r="DG25" s="72" t="s">
        <v>25</v>
      </c>
      <c r="DH25" s="72"/>
      <c r="DI25" s="72"/>
      <c r="DJ25" s="73"/>
    </row>
    <row r="26" spans="2:114" ht="13.5" customHeight="1">
      <c r="B26" s="469"/>
      <c r="C26" s="470"/>
      <c r="D26" s="475"/>
      <c r="E26" s="478"/>
      <c r="F26" s="478"/>
      <c r="G26" s="74"/>
      <c r="H26" s="75"/>
      <c r="I26" s="75"/>
      <c r="J26" s="76"/>
      <c r="K26" s="75"/>
      <c r="L26" s="77"/>
      <c r="M26" s="75"/>
      <c r="N26" s="75"/>
      <c r="O26" s="78"/>
      <c r="P26" s="74"/>
      <c r="Q26" s="75"/>
      <c r="R26" s="75"/>
      <c r="S26" s="76"/>
      <c r="T26" s="75"/>
      <c r="U26" s="77"/>
      <c r="V26" s="75"/>
      <c r="W26" s="75"/>
      <c r="X26" s="78"/>
      <c r="Y26" s="74"/>
      <c r="Z26" s="75"/>
      <c r="AA26" s="75"/>
      <c r="AB26" s="76"/>
      <c r="AC26" s="75"/>
      <c r="AD26" s="77"/>
      <c r="AE26" s="75"/>
      <c r="AF26" s="75"/>
      <c r="AG26" s="78"/>
      <c r="AH26" s="74"/>
      <c r="AI26" s="75"/>
      <c r="AJ26" s="75"/>
      <c r="AK26" s="76"/>
      <c r="AL26" s="75"/>
      <c r="AM26" s="77"/>
      <c r="AN26" s="75"/>
      <c r="AO26" s="75"/>
      <c r="AP26" s="78"/>
      <c r="AQ26" s="74"/>
      <c r="AR26" s="75"/>
      <c r="AS26" s="75"/>
      <c r="AT26" s="76"/>
      <c r="AU26" s="75"/>
      <c r="AV26" s="77"/>
      <c r="AW26" s="75"/>
      <c r="AX26" s="75"/>
      <c r="AY26" s="78"/>
      <c r="AZ26" s="74"/>
      <c r="BA26" s="75"/>
      <c r="BB26" s="75"/>
      <c r="BC26" s="76"/>
      <c r="BD26" s="75"/>
      <c r="BE26" s="77"/>
      <c r="BF26" s="75"/>
      <c r="BG26" s="75"/>
      <c r="BH26" s="78"/>
      <c r="BI26" s="74"/>
      <c r="BJ26" s="75"/>
      <c r="BK26" s="75"/>
      <c r="BL26" s="76"/>
      <c r="BM26" s="75"/>
      <c r="BN26" s="77"/>
      <c r="BO26" s="75"/>
      <c r="BP26" s="75"/>
      <c r="BQ26" s="78"/>
      <c r="BR26" s="74"/>
      <c r="BS26" s="75"/>
      <c r="BT26" s="75"/>
      <c r="BU26" s="76"/>
      <c r="BV26" s="75"/>
      <c r="BW26" s="77"/>
      <c r="BX26" s="75"/>
      <c r="BY26" s="75"/>
      <c r="BZ26" s="78"/>
      <c r="CA26" s="74"/>
      <c r="CB26" s="75"/>
      <c r="CC26" s="75"/>
      <c r="CD26" s="76"/>
      <c r="CE26" s="75"/>
      <c r="CF26" s="77"/>
      <c r="CG26" s="75"/>
      <c r="CH26" s="75"/>
      <c r="CI26" s="78"/>
      <c r="CJ26" s="74"/>
      <c r="CK26" s="75"/>
      <c r="CL26" s="75"/>
      <c r="CM26" s="76"/>
      <c r="CN26" s="75"/>
      <c r="CO26" s="77"/>
      <c r="CP26" s="75"/>
      <c r="CQ26" s="75"/>
      <c r="CR26" s="78"/>
      <c r="CS26" s="74"/>
      <c r="CT26" s="75"/>
      <c r="CU26" s="75"/>
      <c r="CV26" s="76"/>
      <c r="CW26" s="75"/>
      <c r="CX26" s="77"/>
      <c r="CY26" s="75"/>
      <c r="CZ26" s="75"/>
      <c r="DA26" s="78"/>
      <c r="DB26" s="74"/>
      <c r="DC26" s="75"/>
      <c r="DD26" s="75"/>
      <c r="DE26" s="76"/>
      <c r="DF26" s="75"/>
      <c r="DG26" s="77"/>
      <c r="DH26" s="75"/>
      <c r="DI26" s="75"/>
      <c r="DJ26" s="78"/>
    </row>
    <row r="27" spans="2:114" ht="13.5" customHeight="1">
      <c r="B27" s="471"/>
      <c r="C27" s="472"/>
      <c r="D27" s="476"/>
      <c r="E27" s="479"/>
      <c r="F27" s="479"/>
      <c r="G27" s="79"/>
      <c r="J27" s="80"/>
      <c r="L27" s="81"/>
      <c r="O27" s="82"/>
      <c r="P27" s="79"/>
      <c r="S27" s="80"/>
      <c r="U27" s="81"/>
      <c r="X27" s="82"/>
      <c r="Y27" s="79"/>
      <c r="AB27" s="80"/>
      <c r="AD27" s="81"/>
      <c r="AG27" s="82"/>
      <c r="AH27" s="79"/>
      <c r="AK27" s="80"/>
      <c r="AM27" s="81"/>
      <c r="AP27" s="82"/>
      <c r="AQ27" s="79"/>
      <c r="AT27" s="80"/>
      <c r="AV27" s="81"/>
      <c r="AY27" s="82"/>
      <c r="AZ27" s="79"/>
      <c r="BC27" s="80"/>
      <c r="BE27" s="81"/>
      <c r="BH27" s="82"/>
      <c r="BI27" s="79"/>
      <c r="BL27" s="80"/>
      <c r="BN27" s="81"/>
      <c r="BQ27" s="82"/>
      <c r="BR27" s="79"/>
      <c r="BU27" s="80"/>
      <c r="BW27" s="81"/>
      <c r="BZ27" s="82"/>
      <c r="CA27" s="79"/>
      <c r="CD27" s="80"/>
      <c r="CF27" s="81"/>
      <c r="CI27" s="82"/>
      <c r="CJ27" s="79"/>
      <c r="CM27" s="80"/>
      <c r="CO27" s="81"/>
      <c r="CR27" s="82"/>
      <c r="CS27" s="79"/>
      <c r="CV27" s="80"/>
      <c r="CX27" s="81"/>
      <c r="DA27" s="82"/>
      <c r="DB27" s="79"/>
      <c r="DE27" s="80"/>
      <c r="DG27" s="81"/>
      <c r="DJ27" s="82"/>
    </row>
    <row r="28" spans="2:114" ht="13.5" customHeight="1">
      <c r="B28" s="473"/>
      <c r="C28" s="474"/>
      <c r="D28" s="477"/>
      <c r="E28" s="480"/>
      <c r="F28" s="480"/>
      <c r="G28" s="79"/>
      <c r="J28" s="80"/>
      <c r="L28" s="81"/>
      <c r="O28" s="82"/>
      <c r="P28" s="79"/>
      <c r="S28" s="80"/>
      <c r="U28" s="81"/>
      <c r="X28" s="82"/>
      <c r="Y28" s="79"/>
      <c r="AB28" s="80"/>
      <c r="AD28" s="81"/>
      <c r="AG28" s="82"/>
      <c r="AH28" s="79"/>
      <c r="AK28" s="80"/>
      <c r="AM28" s="81"/>
      <c r="AP28" s="82"/>
      <c r="AQ28" s="79"/>
      <c r="AT28" s="80"/>
      <c r="AV28" s="81"/>
      <c r="AY28" s="82"/>
      <c r="AZ28" s="79"/>
      <c r="BC28" s="80"/>
      <c r="BE28" s="81"/>
      <c r="BH28" s="82"/>
      <c r="BI28" s="79"/>
      <c r="BL28" s="80"/>
      <c r="BN28" s="81"/>
      <c r="BQ28" s="82"/>
      <c r="BR28" s="79"/>
      <c r="BU28" s="80"/>
      <c r="BW28" s="81"/>
      <c r="BZ28" s="82"/>
      <c r="CA28" s="79"/>
      <c r="CD28" s="80"/>
      <c r="CF28" s="81"/>
      <c r="CI28" s="82"/>
      <c r="CJ28" s="79"/>
      <c r="CM28" s="80"/>
      <c r="CO28" s="81"/>
      <c r="CR28" s="82"/>
      <c r="CS28" s="79"/>
      <c r="CV28" s="80"/>
      <c r="CX28" s="81"/>
      <c r="DA28" s="82"/>
      <c r="DB28" s="79"/>
      <c r="DE28" s="80"/>
      <c r="DG28" s="81"/>
      <c r="DJ28" s="82"/>
    </row>
    <row r="29" spans="2:114" ht="13.5" customHeight="1">
      <c r="B29" s="469"/>
      <c r="C29" s="470"/>
      <c r="D29" s="475"/>
      <c r="E29" s="478"/>
      <c r="F29" s="478"/>
      <c r="G29" s="74"/>
      <c r="H29" s="75"/>
      <c r="I29" s="75"/>
      <c r="J29" s="76"/>
      <c r="K29" s="75"/>
      <c r="L29" s="77"/>
      <c r="M29" s="75"/>
      <c r="N29" s="75"/>
      <c r="O29" s="78"/>
      <c r="P29" s="74"/>
      <c r="Q29" s="75"/>
      <c r="R29" s="75"/>
      <c r="S29" s="76"/>
      <c r="T29" s="75"/>
      <c r="U29" s="77"/>
      <c r="V29" s="75"/>
      <c r="W29" s="75"/>
      <c r="X29" s="78"/>
      <c r="Y29" s="74"/>
      <c r="Z29" s="75"/>
      <c r="AA29" s="75"/>
      <c r="AB29" s="76"/>
      <c r="AC29" s="75"/>
      <c r="AD29" s="77"/>
      <c r="AE29" s="75"/>
      <c r="AF29" s="75"/>
      <c r="AG29" s="78"/>
      <c r="AH29" s="74"/>
      <c r="AI29" s="75"/>
      <c r="AJ29" s="75"/>
      <c r="AK29" s="76"/>
      <c r="AL29" s="75"/>
      <c r="AM29" s="77"/>
      <c r="AN29" s="75"/>
      <c r="AO29" s="75"/>
      <c r="AP29" s="78"/>
      <c r="AQ29" s="74"/>
      <c r="AR29" s="75"/>
      <c r="AS29" s="75"/>
      <c r="AT29" s="76"/>
      <c r="AU29" s="75"/>
      <c r="AV29" s="77"/>
      <c r="AW29" s="75"/>
      <c r="AX29" s="75"/>
      <c r="AY29" s="78"/>
      <c r="AZ29" s="74"/>
      <c r="BA29" s="75"/>
      <c r="BB29" s="75"/>
      <c r="BC29" s="76"/>
      <c r="BD29" s="75"/>
      <c r="BE29" s="77"/>
      <c r="BF29" s="75"/>
      <c r="BG29" s="75"/>
      <c r="BH29" s="78"/>
      <c r="BI29" s="74"/>
      <c r="BJ29" s="75"/>
      <c r="BK29" s="75"/>
      <c r="BL29" s="76"/>
      <c r="BM29" s="75"/>
      <c r="BN29" s="77"/>
      <c r="BO29" s="75"/>
      <c r="BP29" s="75"/>
      <c r="BQ29" s="78"/>
      <c r="BR29" s="74"/>
      <c r="BS29" s="75"/>
      <c r="BT29" s="75"/>
      <c r="BU29" s="76"/>
      <c r="BV29" s="75"/>
      <c r="BW29" s="77"/>
      <c r="BX29" s="75"/>
      <c r="BY29" s="75"/>
      <c r="BZ29" s="78"/>
      <c r="CA29" s="74"/>
      <c r="CB29" s="75"/>
      <c r="CC29" s="75"/>
      <c r="CD29" s="76"/>
      <c r="CE29" s="75"/>
      <c r="CF29" s="77"/>
      <c r="CG29" s="75"/>
      <c r="CH29" s="75"/>
      <c r="CI29" s="78"/>
      <c r="CJ29" s="74"/>
      <c r="CK29" s="75"/>
      <c r="CL29" s="75"/>
      <c r="CM29" s="76"/>
      <c r="CN29" s="75"/>
      <c r="CO29" s="77"/>
      <c r="CP29" s="75"/>
      <c r="CQ29" s="75"/>
      <c r="CR29" s="78"/>
      <c r="CS29" s="74"/>
      <c r="CT29" s="75"/>
      <c r="CU29" s="75"/>
      <c r="CV29" s="76"/>
      <c r="CW29" s="75"/>
      <c r="CX29" s="77"/>
      <c r="CY29" s="75"/>
      <c r="CZ29" s="75"/>
      <c r="DA29" s="78"/>
      <c r="DB29" s="74"/>
      <c r="DC29" s="75"/>
      <c r="DD29" s="75"/>
      <c r="DE29" s="76"/>
      <c r="DF29" s="75"/>
      <c r="DG29" s="77"/>
      <c r="DH29" s="75"/>
      <c r="DI29" s="75"/>
      <c r="DJ29" s="78"/>
    </row>
    <row r="30" spans="2:114" ht="13.5" customHeight="1">
      <c r="B30" s="471"/>
      <c r="C30" s="472"/>
      <c r="D30" s="476"/>
      <c r="E30" s="479"/>
      <c r="F30" s="479"/>
      <c r="G30" s="79"/>
      <c r="J30" s="80"/>
      <c r="L30" s="81"/>
      <c r="O30" s="82"/>
      <c r="P30" s="79"/>
      <c r="S30" s="80"/>
      <c r="U30" s="81"/>
      <c r="X30" s="82"/>
      <c r="Y30" s="79"/>
      <c r="AB30" s="80"/>
      <c r="AD30" s="81"/>
      <c r="AG30" s="82"/>
      <c r="AH30" s="79"/>
      <c r="AK30" s="80"/>
      <c r="AM30" s="81"/>
      <c r="AP30" s="82"/>
      <c r="AQ30" s="79"/>
      <c r="AT30" s="80"/>
      <c r="AV30" s="81"/>
      <c r="AY30" s="82"/>
      <c r="AZ30" s="79"/>
      <c r="BC30" s="80"/>
      <c r="BE30" s="81"/>
      <c r="BH30" s="82"/>
      <c r="BI30" s="79"/>
      <c r="BL30" s="80"/>
      <c r="BN30" s="81"/>
      <c r="BQ30" s="82"/>
      <c r="BR30" s="79"/>
      <c r="BU30" s="80"/>
      <c r="BW30" s="81"/>
      <c r="BZ30" s="82"/>
      <c r="CA30" s="79"/>
      <c r="CD30" s="80"/>
      <c r="CF30" s="81"/>
      <c r="CI30" s="82"/>
      <c r="CJ30" s="79"/>
      <c r="CM30" s="80"/>
      <c r="CO30" s="81"/>
      <c r="CR30" s="82"/>
      <c r="CS30" s="79"/>
      <c r="CV30" s="80"/>
      <c r="CX30" s="81"/>
      <c r="DA30" s="82"/>
      <c r="DB30" s="79"/>
      <c r="DE30" s="80"/>
      <c r="DG30" s="81"/>
      <c r="DJ30" s="82"/>
    </row>
    <row r="31" spans="2:114" ht="13.5" customHeight="1">
      <c r="B31" s="473"/>
      <c r="C31" s="474"/>
      <c r="D31" s="477"/>
      <c r="E31" s="480"/>
      <c r="F31" s="480"/>
      <c r="G31" s="79"/>
      <c r="J31" s="80"/>
      <c r="L31" s="81"/>
      <c r="O31" s="82"/>
      <c r="P31" s="79"/>
      <c r="S31" s="80"/>
      <c r="U31" s="81"/>
      <c r="X31" s="82"/>
      <c r="Y31" s="79"/>
      <c r="AB31" s="80"/>
      <c r="AD31" s="81"/>
      <c r="AG31" s="82"/>
      <c r="AH31" s="79"/>
      <c r="AK31" s="80"/>
      <c r="AM31" s="81"/>
      <c r="AP31" s="82"/>
      <c r="AQ31" s="79"/>
      <c r="AT31" s="80"/>
      <c r="AV31" s="81"/>
      <c r="AY31" s="82"/>
      <c r="AZ31" s="79"/>
      <c r="BC31" s="80"/>
      <c r="BE31" s="81"/>
      <c r="BH31" s="82"/>
      <c r="BI31" s="79"/>
      <c r="BL31" s="80"/>
      <c r="BN31" s="81"/>
      <c r="BQ31" s="82"/>
      <c r="BR31" s="79"/>
      <c r="BU31" s="80"/>
      <c r="BW31" s="81"/>
      <c r="BZ31" s="82"/>
      <c r="CA31" s="79"/>
      <c r="CD31" s="80"/>
      <c r="CF31" s="81"/>
      <c r="CI31" s="82"/>
      <c r="CJ31" s="79"/>
      <c r="CM31" s="80"/>
      <c r="CO31" s="81"/>
      <c r="CR31" s="82"/>
      <c r="CS31" s="79"/>
      <c r="CV31" s="80"/>
      <c r="CX31" s="81"/>
      <c r="DA31" s="82"/>
      <c r="DB31" s="79"/>
      <c r="DE31" s="80"/>
      <c r="DG31" s="81"/>
      <c r="DJ31" s="82"/>
    </row>
    <row r="32" spans="2:114" ht="13.5" customHeight="1">
      <c r="B32" s="469"/>
      <c r="C32" s="470"/>
      <c r="D32" s="475"/>
      <c r="E32" s="478"/>
      <c r="F32" s="478"/>
      <c r="G32" s="74"/>
      <c r="H32" s="75"/>
      <c r="I32" s="75"/>
      <c r="J32" s="76"/>
      <c r="K32" s="75"/>
      <c r="L32" s="77"/>
      <c r="M32" s="75"/>
      <c r="N32" s="75"/>
      <c r="O32" s="78"/>
      <c r="P32" s="74"/>
      <c r="Q32" s="75"/>
      <c r="R32" s="75"/>
      <c r="S32" s="76"/>
      <c r="T32" s="75"/>
      <c r="U32" s="77"/>
      <c r="V32" s="75"/>
      <c r="W32" s="75"/>
      <c r="X32" s="78"/>
      <c r="Y32" s="74"/>
      <c r="Z32" s="75"/>
      <c r="AA32" s="75"/>
      <c r="AB32" s="76"/>
      <c r="AC32" s="75"/>
      <c r="AD32" s="77"/>
      <c r="AE32" s="75"/>
      <c r="AF32" s="75"/>
      <c r="AG32" s="78"/>
      <c r="AH32" s="74"/>
      <c r="AI32" s="75"/>
      <c r="AJ32" s="75"/>
      <c r="AK32" s="76"/>
      <c r="AL32" s="75"/>
      <c r="AM32" s="77"/>
      <c r="AN32" s="75"/>
      <c r="AO32" s="75"/>
      <c r="AP32" s="78"/>
      <c r="AQ32" s="74"/>
      <c r="AR32" s="75"/>
      <c r="AS32" s="75"/>
      <c r="AT32" s="76"/>
      <c r="AU32" s="75"/>
      <c r="AV32" s="77"/>
      <c r="AW32" s="75"/>
      <c r="AX32" s="75"/>
      <c r="AY32" s="78"/>
      <c r="AZ32" s="74"/>
      <c r="BA32" s="75"/>
      <c r="BB32" s="75"/>
      <c r="BC32" s="76"/>
      <c r="BD32" s="75"/>
      <c r="BE32" s="77"/>
      <c r="BF32" s="75"/>
      <c r="BG32" s="75"/>
      <c r="BH32" s="78"/>
      <c r="BI32" s="74"/>
      <c r="BJ32" s="75"/>
      <c r="BK32" s="75"/>
      <c r="BL32" s="76"/>
      <c r="BM32" s="75"/>
      <c r="BN32" s="77"/>
      <c r="BO32" s="75"/>
      <c r="BP32" s="75"/>
      <c r="BQ32" s="78"/>
      <c r="BR32" s="74"/>
      <c r="BS32" s="75"/>
      <c r="BT32" s="75"/>
      <c r="BU32" s="76"/>
      <c r="BV32" s="75"/>
      <c r="BW32" s="77"/>
      <c r="BX32" s="75"/>
      <c r="BY32" s="75"/>
      <c r="BZ32" s="78"/>
      <c r="CA32" s="74"/>
      <c r="CB32" s="75"/>
      <c r="CC32" s="75"/>
      <c r="CD32" s="76"/>
      <c r="CE32" s="75"/>
      <c r="CF32" s="77"/>
      <c r="CG32" s="75"/>
      <c r="CH32" s="75"/>
      <c r="CI32" s="78"/>
      <c r="CJ32" s="74"/>
      <c r="CK32" s="75"/>
      <c r="CL32" s="75"/>
      <c r="CM32" s="76"/>
      <c r="CN32" s="75"/>
      <c r="CO32" s="77"/>
      <c r="CP32" s="75"/>
      <c r="CQ32" s="75"/>
      <c r="CR32" s="78"/>
      <c r="CS32" s="74"/>
      <c r="CT32" s="75"/>
      <c r="CU32" s="75"/>
      <c r="CV32" s="76"/>
      <c r="CW32" s="75"/>
      <c r="CX32" s="77"/>
      <c r="CY32" s="75"/>
      <c r="CZ32" s="75"/>
      <c r="DA32" s="78"/>
      <c r="DB32" s="74"/>
      <c r="DC32" s="75"/>
      <c r="DD32" s="75"/>
      <c r="DE32" s="76"/>
      <c r="DF32" s="75"/>
      <c r="DG32" s="77"/>
      <c r="DH32" s="75"/>
      <c r="DI32" s="75"/>
      <c r="DJ32" s="78"/>
    </row>
    <row r="33" spans="2:114" ht="13.5" customHeight="1">
      <c r="B33" s="471"/>
      <c r="C33" s="472"/>
      <c r="D33" s="476"/>
      <c r="E33" s="479"/>
      <c r="F33" s="479"/>
      <c r="G33" s="79"/>
      <c r="J33" s="80"/>
      <c r="L33" s="81"/>
      <c r="O33" s="82"/>
      <c r="P33" s="79"/>
      <c r="S33" s="80"/>
      <c r="U33" s="81"/>
      <c r="X33" s="82"/>
      <c r="Y33" s="79"/>
      <c r="AB33" s="80"/>
      <c r="AD33" s="81"/>
      <c r="AG33" s="82"/>
      <c r="AH33" s="79"/>
      <c r="AK33" s="80"/>
      <c r="AM33" s="81"/>
      <c r="AP33" s="82"/>
      <c r="AQ33" s="79"/>
      <c r="AT33" s="80"/>
      <c r="AV33" s="81"/>
      <c r="AY33" s="82"/>
      <c r="AZ33" s="79"/>
      <c r="BC33" s="80"/>
      <c r="BE33" s="81"/>
      <c r="BH33" s="82"/>
      <c r="BI33" s="79"/>
      <c r="BL33" s="80"/>
      <c r="BN33" s="81"/>
      <c r="BQ33" s="82"/>
      <c r="BR33" s="79"/>
      <c r="BU33" s="80"/>
      <c r="BW33" s="81"/>
      <c r="BZ33" s="82"/>
      <c r="CA33" s="79"/>
      <c r="CD33" s="80"/>
      <c r="CF33" s="81"/>
      <c r="CI33" s="82"/>
      <c r="CJ33" s="79"/>
      <c r="CM33" s="80"/>
      <c r="CO33" s="81"/>
      <c r="CR33" s="82"/>
      <c r="CS33" s="79"/>
      <c r="CV33" s="80"/>
      <c r="CX33" s="81"/>
      <c r="DA33" s="82"/>
      <c r="DB33" s="79"/>
      <c r="DE33" s="80"/>
      <c r="DG33" s="81"/>
      <c r="DJ33" s="82"/>
    </row>
    <row r="34" spans="2:114" ht="13.5" customHeight="1">
      <c r="B34" s="473"/>
      <c r="C34" s="474"/>
      <c r="D34" s="477"/>
      <c r="E34" s="480"/>
      <c r="F34" s="480"/>
      <c r="G34" s="79"/>
      <c r="J34" s="80"/>
      <c r="L34" s="81"/>
      <c r="O34" s="82"/>
      <c r="P34" s="79"/>
      <c r="S34" s="80"/>
      <c r="U34" s="81"/>
      <c r="X34" s="82"/>
      <c r="Y34" s="79"/>
      <c r="AB34" s="80"/>
      <c r="AD34" s="81"/>
      <c r="AG34" s="82"/>
      <c r="AH34" s="79"/>
      <c r="AK34" s="80"/>
      <c r="AM34" s="81"/>
      <c r="AP34" s="82"/>
      <c r="AQ34" s="79"/>
      <c r="AT34" s="80"/>
      <c r="AV34" s="81"/>
      <c r="AY34" s="82"/>
      <c r="AZ34" s="79"/>
      <c r="BC34" s="80"/>
      <c r="BE34" s="81"/>
      <c r="BH34" s="82"/>
      <c r="BI34" s="79"/>
      <c r="BL34" s="80"/>
      <c r="BN34" s="81"/>
      <c r="BQ34" s="82"/>
      <c r="BR34" s="79"/>
      <c r="BU34" s="80"/>
      <c r="BW34" s="81"/>
      <c r="BZ34" s="82"/>
      <c r="CA34" s="79"/>
      <c r="CD34" s="80"/>
      <c r="CF34" s="81"/>
      <c r="CI34" s="82"/>
      <c r="CJ34" s="79"/>
      <c r="CM34" s="80"/>
      <c r="CO34" s="81"/>
      <c r="CR34" s="82"/>
      <c r="CS34" s="79"/>
      <c r="CV34" s="80"/>
      <c r="CX34" s="81"/>
      <c r="DA34" s="82"/>
      <c r="DB34" s="79"/>
      <c r="DE34" s="80"/>
      <c r="DG34" s="81"/>
      <c r="DJ34" s="82"/>
    </row>
    <row r="35" spans="2:114" ht="13.5" customHeight="1">
      <c r="B35" s="469"/>
      <c r="C35" s="470"/>
      <c r="D35" s="475"/>
      <c r="E35" s="478"/>
      <c r="F35" s="478"/>
      <c r="G35" s="74"/>
      <c r="H35" s="75"/>
      <c r="I35" s="75"/>
      <c r="J35" s="76"/>
      <c r="K35" s="75"/>
      <c r="L35" s="77"/>
      <c r="M35" s="75"/>
      <c r="N35" s="75"/>
      <c r="O35" s="78"/>
      <c r="P35" s="74"/>
      <c r="Q35" s="75"/>
      <c r="R35" s="75"/>
      <c r="S35" s="76"/>
      <c r="T35" s="75"/>
      <c r="U35" s="77"/>
      <c r="V35" s="75"/>
      <c r="W35" s="75"/>
      <c r="X35" s="78"/>
      <c r="Y35" s="74"/>
      <c r="Z35" s="75"/>
      <c r="AA35" s="75"/>
      <c r="AB35" s="76"/>
      <c r="AC35" s="75"/>
      <c r="AD35" s="77"/>
      <c r="AE35" s="75"/>
      <c r="AF35" s="75"/>
      <c r="AG35" s="78"/>
      <c r="AH35" s="74"/>
      <c r="AI35" s="75"/>
      <c r="AJ35" s="75"/>
      <c r="AK35" s="76"/>
      <c r="AL35" s="75"/>
      <c r="AM35" s="77"/>
      <c r="AN35" s="75"/>
      <c r="AO35" s="75"/>
      <c r="AP35" s="78"/>
      <c r="AQ35" s="74"/>
      <c r="AR35" s="75"/>
      <c r="AS35" s="75"/>
      <c r="AT35" s="76"/>
      <c r="AU35" s="75"/>
      <c r="AV35" s="77"/>
      <c r="AW35" s="75"/>
      <c r="AX35" s="75"/>
      <c r="AY35" s="78"/>
      <c r="AZ35" s="74"/>
      <c r="BA35" s="75"/>
      <c r="BB35" s="75"/>
      <c r="BC35" s="76"/>
      <c r="BD35" s="75"/>
      <c r="BE35" s="77"/>
      <c r="BF35" s="75"/>
      <c r="BG35" s="75"/>
      <c r="BH35" s="78"/>
      <c r="BI35" s="74"/>
      <c r="BJ35" s="75"/>
      <c r="BK35" s="75"/>
      <c r="BL35" s="76"/>
      <c r="BM35" s="75"/>
      <c r="BN35" s="77"/>
      <c r="BO35" s="75"/>
      <c r="BP35" s="75"/>
      <c r="BQ35" s="78"/>
      <c r="BR35" s="74"/>
      <c r="BS35" s="75"/>
      <c r="BT35" s="75"/>
      <c r="BU35" s="76"/>
      <c r="BV35" s="75"/>
      <c r="BW35" s="77"/>
      <c r="BX35" s="75"/>
      <c r="BY35" s="75"/>
      <c r="BZ35" s="78"/>
      <c r="CA35" s="74"/>
      <c r="CB35" s="75"/>
      <c r="CC35" s="75"/>
      <c r="CD35" s="76"/>
      <c r="CE35" s="75"/>
      <c r="CF35" s="77"/>
      <c r="CG35" s="75"/>
      <c r="CH35" s="75"/>
      <c r="CI35" s="78"/>
      <c r="CJ35" s="74"/>
      <c r="CK35" s="75"/>
      <c r="CL35" s="75"/>
      <c r="CM35" s="76"/>
      <c r="CN35" s="75"/>
      <c r="CO35" s="77"/>
      <c r="CP35" s="75"/>
      <c r="CQ35" s="75"/>
      <c r="CR35" s="78"/>
      <c r="CS35" s="74"/>
      <c r="CT35" s="75"/>
      <c r="CU35" s="75"/>
      <c r="CV35" s="76"/>
      <c r="CW35" s="75"/>
      <c r="CX35" s="77"/>
      <c r="CY35" s="75"/>
      <c r="CZ35" s="75"/>
      <c r="DA35" s="78"/>
      <c r="DB35" s="74"/>
      <c r="DC35" s="75"/>
      <c r="DD35" s="75"/>
      <c r="DE35" s="76"/>
      <c r="DF35" s="75"/>
      <c r="DG35" s="77"/>
      <c r="DH35" s="75"/>
      <c r="DI35" s="75"/>
      <c r="DJ35" s="78"/>
    </row>
    <row r="36" spans="2:114" ht="13.5" customHeight="1">
      <c r="B36" s="471"/>
      <c r="C36" s="472"/>
      <c r="D36" s="476"/>
      <c r="E36" s="479"/>
      <c r="F36" s="479"/>
      <c r="G36" s="79"/>
      <c r="J36" s="80"/>
      <c r="L36" s="81"/>
      <c r="O36" s="82"/>
      <c r="P36" s="79"/>
      <c r="S36" s="80"/>
      <c r="U36" s="81"/>
      <c r="X36" s="82"/>
      <c r="Y36" s="79"/>
      <c r="AB36" s="80"/>
      <c r="AD36" s="81"/>
      <c r="AG36" s="82"/>
      <c r="AH36" s="79"/>
      <c r="AK36" s="80"/>
      <c r="AM36" s="81"/>
      <c r="AP36" s="82"/>
      <c r="AQ36" s="79"/>
      <c r="AT36" s="80"/>
      <c r="AV36" s="81"/>
      <c r="AY36" s="82"/>
      <c r="AZ36" s="79"/>
      <c r="BC36" s="80"/>
      <c r="BE36" s="81"/>
      <c r="BH36" s="82"/>
      <c r="BI36" s="79"/>
      <c r="BL36" s="80"/>
      <c r="BN36" s="81"/>
      <c r="BQ36" s="82"/>
      <c r="BR36" s="79"/>
      <c r="BU36" s="80"/>
      <c r="BW36" s="81"/>
      <c r="BZ36" s="82"/>
      <c r="CA36" s="79"/>
      <c r="CD36" s="80"/>
      <c r="CF36" s="81"/>
      <c r="CI36" s="82"/>
      <c r="CJ36" s="79"/>
      <c r="CM36" s="80"/>
      <c r="CO36" s="81"/>
      <c r="CR36" s="82"/>
      <c r="CS36" s="79"/>
      <c r="CV36" s="80"/>
      <c r="CX36" s="81"/>
      <c r="DA36" s="82"/>
      <c r="DB36" s="79"/>
      <c r="DE36" s="80"/>
      <c r="DG36" s="81"/>
      <c r="DJ36" s="82"/>
    </row>
    <row r="37" spans="2:114" ht="13.5" customHeight="1">
      <c r="B37" s="473"/>
      <c r="C37" s="474"/>
      <c r="D37" s="477"/>
      <c r="E37" s="480"/>
      <c r="F37" s="480"/>
      <c r="G37" s="79"/>
      <c r="J37" s="80"/>
      <c r="L37" s="81"/>
      <c r="O37" s="82"/>
      <c r="P37" s="79"/>
      <c r="S37" s="80"/>
      <c r="U37" s="81"/>
      <c r="X37" s="82"/>
      <c r="Y37" s="79"/>
      <c r="AB37" s="80"/>
      <c r="AD37" s="81"/>
      <c r="AG37" s="82"/>
      <c r="AH37" s="79"/>
      <c r="AK37" s="80"/>
      <c r="AM37" s="81"/>
      <c r="AP37" s="82"/>
      <c r="AQ37" s="79"/>
      <c r="AT37" s="80"/>
      <c r="AV37" s="81"/>
      <c r="AY37" s="82"/>
      <c r="AZ37" s="79"/>
      <c r="BC37" s="80"/>
      <c r="BE37" s="81"/>
      <c r="BH37" s="82"/>
      <c r="BI37" s="79"/>
      <c r="BL37" s="80"/>
      <c r="BN37" s="81"/>
      <c r="BQ37" s="82"/>
      <c r="BR37" s="79"/>
      <c r="BU37" s="80"/>
      <c r="BW37" s="81"/>
      <c r="BZ37" s="82"/>
      <c r="CA37" s="79"/>
      <c r="CD37" s="80"/>
      <c r="CF37" s="81"/>
      <c r="CI37" s="82"/>
      <c r="CJ37" s="79"/>
      <c r="CM37" s="80"/>
      <c r="CO37" s="81"/>
      <c r="CR37" s="82"/>
      <c r="CS37" s="79"/>
      <c r="CV37" s="80"/>
      <c r="CX37" s="81"/>
      <c r="DA37" s="82"/>
      <c r="DB37" s="79"/>
      <c r="DE37" s="80"/>
      <c r="DG37" s="81"/>
      <c r="DJ37" s="82"/>
    </row>
    <row r="38" spans="2:114" ht="13.5" customHeight="1">
      <c r="B38" s="469"/>
      <c r="C38" s="470"/>
      <c r="D38" s="475"/>
      <c r="E38" s="478"/>
      <c r="F38" s="478"/>
      <c r="G38" s="74"/>
      <c r="H38" s="75"/>
      <c r="I38" s="75"/>
      <c r="J38" s="76"/>
      <c r="K38" s="75"/>
      <c r="L38" s="77"/>
      <c r="M38" s="75"/>
      <c r="N38" s="75"/>
      <c r="O38" s="78"/>
      <c r="P38" s="74"/>
      <c r="Q38" s="75"/>
      <c r="R38" s="75"/>
      <c r="S38" s="76"/>
      <c r="T38" s="75"/>
      <c r="U38" s="77"/>
      <c r="V38" s="75"/>
      <c r="W38" s="75"/>
      <c r="X38" s="78"/>
      <c r="Y38" s="74"/>
      <c r="Z38" s="75"/>
      <c r="AA38" s="75"/>
      <c r="AB38" s="76"/>
      <c r="AC38" s="75"/>
      <c r="AD38" s="77"/>
      <c r="AE38" s="75"/>
      <c r="AF38" s="75"/>
      <c r="AG38" s="78"/>
      <c r="AH38" s="74"/>
      <c r="AI38" s="75"/>
      <c r="AJ38" s="75"/>
      <c r="AK38" s="76"/>
      <c r="AL38" s="75"/>
      <c r="AM38" s="77"/>
      <c r="AN38" s="75"/>
      <c r="AO38" s="75"/>
      <c r="AP38" s="78"/>
      <c r="AQ38" s="74"/>
      <c r="AR38" s="75"/>
      <c r="AS38" s="75"/>
      <c r="AT38" s="76"/>
      <c r="AU38" s="75"/>
      <c r="AV38" s="77"/>
      <c r="AW38" s="75"/>
      <c r="AX38" s="75"/>
      <c r="AY38" s="78"/>
      <c r="AZ38" s="74"/>
      <c r="BA38" s="75"/>
      <c r="BB38" s="75"/>
      <c r="BC38" s="76"/>
      <c r="BD38" s="75"/>
      <c r="BE38" s="77"/>
      <c r="BF38" s="75"/>
      <c r="BG38" s="75"/>
      <c r="BH38" s="78"/>
      <c r="BI38" s="74"/>
      <c r="BJ38" s="75"/>
      <c r="BK38" s="75"/>
      <c r="BL38" s="76"/>
      <c r="BM38" s="75"/>
      <c r="BN38" s="77"/>
      <c r="BO38" s="75"/>
      <c r="BP38" s="75"/>
      <c r="BQ38" s="78"/>
      <c r="BR38" s="74"/>
      <c r="BS38" s="75"/>
      <c r="BT38" s="75"/>
      <c r="BU38" s="76"/>
      <c r="BV38" s="75"/>
      <c r="BW38" s="77"/>
      <c r="BX38" s="75"/>
      <c r="BY38" s="75"/>
      <c r="BZ38" s="78"/>
      <c r="CA38" s="74"/>
      <c r="CB38" s="75"/>
      <c r="CC38" s="75"/>
      <c r="CD38" s="76"/>
      <c r="CE38" s="75"/>
      <c r="CF38" s="77"/>
      <c r="CG38" s="75"/>
      <c r="CH38" s="75"/>
      <c r="CI38" s="78"/>
      <c r="CJ38" s="74"/>
      <c r="CK38" s="75"/>
      <c r="CL38" s="75"/>
      <c r="CM38" s="76"/>
      <c r="CN38" s="75"/>
      <c r="CO38" s="77"/>
      <c r="CP38" s="75"/>
      <c r="CQ38" s="75"/>
      <c r="CR38" s="78"/>
      <c r="CS38" s="74"/>
      <c r="CT38" s="75"/>
      <c r="CU38" s="75"/>
      <c r="CV38" s="76"/>
      <c r="CW38" s="75"/>
      <c r="CX38" s="77"/>
      <c r="CY38" s="75"/>
      <c r="CZ38" s="75"/>
      <c r="DA38" s="78"/>
      <c r="DB38" s="74"/>
      <c r="DC38" s="75"/>
      <c r="DD38" s="75"/>
      <c r="DE38" s="76"/>
      <c r="DF38" s="75"/>
      <c r="DG38" s="77"/>
      <c r="DH38" s="75"/>
      <c r="DI38" s="75"/>
      <c r="DJ38" s="78"/>
    </row>
    <row r="39" spans="2:114" ht="13.5" customHeight="1">
      <c r="B39" s="471"/>
      <c r="C39" s="472"/>
      <c r="D39" s="476"/>
      <c r="E39" s="479"/>
      <c r="F39" s="479"/>
      <c r="G39" s="79"/>
      <c r="J39" s="80"/>
      <c r="L39" s="81"/>
      <c r="O39" s="82"/>
      <c r="P39" s="79"/>
      <c r="S39" s="80"/>
      <c r="U39" s="81"/>
      <c r="X39" s="82"/>
      <c r="Y39" s="79"/>
      <c r="AB39" s="80"/>
      <c r="AD39" s="81"/>
      <c r="AG39" s="82"/>
      <c r="AH39" s="79"/>
      <c r="AK39" s="80"/>
      <c r="AM39" s="81"/>
      <c r="AP39" s="82"/>
      <c r="AQ39" s="79"/>
      <c r="AT39" s="80"/>
      <c r="AV39" s="81"/>
      <c r="AY39" s="82"/>
      <c r="AZ39" s="79"/>
      <c r="BC39" s="80"/>
      <c r="BE39" s="81"/>
      <c r="BH39" s="82"/>
      <c r="BI39" s="79"/>
      <c r="BL39" s="80"/>
      <c r="BN39" s="81"/>
      <c r="BQ39" s="82"/>
      <c r="BR39" s="79"/>
      <c r="BU39" s="80"/>
      <c r="BW39" s="81"/>
      <c r="BZ39" s="82"/>
      <c r="CA39" s="79"/>
      <c r="CD39" s="80"/>
      <c r="CF39" s="81"/>
      <c r="CI39" s="82"/>
      <c r="CJ39" s="79"/>
      <c r="CM39" s="80"/>
      <c r="CO39" s="81"/>
      <c r="CR39" s="82"/>
      <c r="CS39" s="79"/>
      <c r="CV39" s="80"/>
      <c r="CX39" s="81"/>
      <c r="DA39" s="82"/>
      <c r="DB39" s="79"/>
      <c r="DE39" s="80"/>
      <c r="DG39" s="81"/>
      <c r="DJ39" s="82"/>
    </row>
    <row r="40" spans="2:114" ht="13.5" customHeight="1">
      <c r="B40" s="473"/>
      <c r="C40" s="474"/>
      <c r="D40" s="477"/>
      <c r="E40" s="480"/>
      <c r="F40" s="480"/>
      <c r="G40" s="79"/>
      <c r="J40" s="80"/>
      <c r="L40" s="81"/>
      <c r="O40" s="82"/>
      <c r="P40" s="79"/>
      <c r="S40" s="80"/>
      <c r="U40" s="81"/>
      <c r="X40" s="82"/>
      <c r="Y40" s="79"/>
      <c r="AB40" s="80"/>
      <c r="AD40" s="81"/>
      <c r="AG40" s="82"/>
      <c r="AH40" s="79"/>
      <c r="AK40" s="80"/>
      <c r="AM40" s="81"/>
      <c r="AP40" s="82"/>
      <c r="AQ40" s="79"/>
      <c r="AT40" s="80"/>
      <c r="AV40" s="81"/>
      <c r="AY40" s="82"/>
      <c r="AZ40" s="79"/>
      <c r="BC40" s="80"/>
      <c r="BE40" s="81"/>
      <c r="BH40" s="82"/>
      <c r="BI40" s="79"/>
      <c r="BL40" s="80"/>
      <c r="BN40" s="81"/>
      <c r="BQ40" s="82"/>
      <c r="BR40" s="79"/>
      <c r="BU40" s="80"/>
      <c r="BW40" s="81"/>
      <c r="BZ40" s="82"/>
      <c r="CA40" s="79"/>
      <c r="CD40" s="80"/>
      <c r="CF40" s="81"/>
      <c r="CI40" s="82"/>
      <c r="CJ40" s="79"/>
      <c r="CM40" s="80"/>
      <c r="CO40" s="81"/>
      <c r="CR40" s="82"/>
      <c r="CS40" s="79"/>
      <c r="CV40" s="80"/>
      <c r="CX40" s="81"/>
      <c r="DA40" s="82"/>
      <c r="DB40" s="79"/>
      <c r="DE40" s="80"/>
      <c r="DG40" s="81"/>
      <c r="DJ40" s="82"/>
    </row>
    <row r="41" spans="2:114" ht="13.5" customHeight="1">
      <c r="B41" s="469"/>
      <c r="C41" s="470"/>
      <c r="D41" s="475"/>
      <c r="E41" s="478"/>
      <c r="F41" s="478"/>
      <c r="G41" s="74"/>
      <c r="H41" s="75"/>
      <c r="I41" s="75"/>
      <c r="J41" s="76"/>
      <c r="K41" s="75"/>
      <c r="L41" s="77"/>
      <c r="M41" s="75"/>
      <c r="N41" s="75"/>
      <c r="O41" s="78"/>
      <c r="P41" s="74"/>
      <c r="Q41" s="75"/>
      <c r="R41" s="75"/>
      <c r="S41" s="76"/>
      <c r="T41" s="75"/>
      <c r="U41" s="77"/>
      <c r="V41" s="75"/>
      <c r="W41" s="75"/>
      <c r="X41" s="78"/>
      <c r="Y41" s="74"/>
      <c r="Z41" s="75"/>
      <c r="AA41" s="75"/>
      <c r="AB41" s="76"/>
      <c r="AC41" s="75"/>
      <c r="AD41" s="77"/>
      <c r="AE41" s="75"/>
      <c r="AF41" s="75"/>
      <c r="AG41" s="78"/>
      <c r="AH41" s="74"/>
      <c r="AI41" s="75"/>
      <c r="AJ41" s="75"/>
      <c r="AK41" s="76"/>
      <c r="AL41" s="75"/>
      <c r="AM41" s="77"/>
      <c r="AN41" s="75"/>
      <c r="AO41" s="75"/>
      <c r="AP41" s="78"/>
      <c r="AQ41" s="74"/>
      <c r="AR41" s="75"/>
      <c r="AS41" s="75"/>
      <c r="AT41" s="76"/>
      <c r="AU41" s="75"/>
      <c r="AV41" s="77"/>
      <c r="AW41" s="75"/>
      <c r="AX41" s="75"/>
      <c r="AY41" s="78"/>
      <c r="AZ41" s="74"/>
      <c r="BA41" s="75"/>
      <c r="BB41" s="75"/>
      <c r="BC41" s="76"/>
      <c r="BD41" s="75"/>
      <c r="BE41" s="77"/>
      <c r="BF41" s="75"/>
      <c r="BG41" s="75"/>
      <c r="BH41" s="78"/>
      <c r="BI41" s="74"/>
      <c r="BJ41" s="75"/>
      <c r="BK41" s="75"/>
      <c r="BL41" s="76"/>
      <c r="BM41" s="75"/>
      <c r="BN41" s="77"/>
      <c r="BO41" s="75"/>
      <c r="BP41" s="75"/>
      <c r="BQ41" s="78"/>
      <c r="BR41" s="74"/>
      <c r="BS41" s="75"/>
      <c r="BT41" s="75"/>
      <c r="BU41" s="76"/>
      <c r="BV41" s="75"/>
      <c r="BW41" s="77"/>
      <c r="BX41" s="75"/>
      <c r="BY41" s="75"/>
      <c r="BZ41" s="78"/>
      <c r="CA41" s="74"/>
      <c r="CB41" s="75"/>
      <c r="CC41" s="75"/>
      <c r="CD41" s="76"/>
      <c r="CE41" s="75"/>
      <c r="CF41" s="77"/>
      <c r="CG41" s="75"/>
      <c r="CH41" s="75"/>
      <c r="CI41" s="78"/>
      <c r="CJ41" s="74"/>
      <c r="CK41" s="75"/>
      <c r="CL41" s="75"/>
      <c r="CM41" s="76"/>
      <c r="CN41" s="75"/>
      <c r="CO41" s="77"/>
      <c r="CP41" s="75"/>
      <c r="CQ41" s="75"/>
      <c r="CR41" s="78"/>
      <c r="CS41" s="74"/>
      <c r="CT41" s="75"/>
      <c r="CU41" s="75"/>
      <c r="CV41" s="76"/>
      <c r="CW41" s="75"/>
      <c r="CX41" s="77"/>
      <c r="CY41" s="75"/>
      <c r="CZ41" s="75"/>
      <c r="DA41" s="78"/>
      <c r="DB41" s="74"/>
      <c r="DC41" s="75"/>
      <c r="DD41" s="75"/>
      <c r="DE41" s="76"/>
      <c r="DF41" s="75"/>
      <c r="DG41" s="77"/>
      <c r="DH41" s="75"/>
      <c r="DI41" s="75"/>
      <c r="DJ41" s="78"/>
    </row>
    <row r="42" spans="2:114" ht="13.5" customHeight="1">
      <c r="B42" s="471"/>
      <c r="C42" s="472"/>
      <c r="D42" s="476"/>
      <c r="E42" s="479"/>
      <c r="F42" s="479"/>
      <c r="G42" s="79"/>
      <c r="J42" s="80"/>
      <c r="L42" s="81"/>
      <c r="O42" s="82"/>
      <c r="P42" s="79"/>
      <c r="S42" s="80"/>
      <c r="U42" s="81"/>
      <c r="X42" s="82"/>
      <c r="Y42" s="79"/>
      <c r="AB42" s="80"/>
      <c r="AD42" s="81"/>
      <c r="AG42" s="82"/>
      <c r="AH42" s="79"/>
      <c r="AK42" s="80"/>
      <c r="AM42" s="81"/>
      <c r="AP42" s="82"/>
      <c r="AQ42" s="79"/>
      <c r="AT42" s="80"/>
      <c r="AV42" s="81"/>
      <c r="AY42" s="82"/>
      <c r="AZ42" s="79"/>
      <c r="BC42" s="80"/>
      <c r="BE42" s="81"/>
      <c r="BH42" s="82"/>
      <c r="BI42" s="79"/>
      <c r="BL42" s="80"/>
      <c r="BN42" s="81"/>
      <c r="BQ42" s="82"/>
      <c r="BR42" s="79"/>
      <c r="BU42" s="80"/>
      <c r="BW42" s="81"/>
      <c r="BZ42" s="82"/>
      <c r="CA42" s="79"/>
      <c r="CD42" s="80"/>
      <c r="CF42" s="81"/>
      <c r="CI42" s="82"/>
      <c r="CJ42" s="79"/>
      <c r="CM42" s="80"/>
      <c r="CO42" s="81"/>
      <c r="CR42" s="82"/>
      <c r="CS42" s="79"/>
      <c r="CV42" s="80"/>
      <c r="CX42" s="81"/>
      <c r="DA42" s="82"/>
      <c r="DB42" s="79"/>
      <c r="DE42" s="80"/>
      <c r="DG42" s="81"/>
      <c r="DJ42" s="82"/>
    </row>
    <row r="43" spans="2:114" ht="13.5" customHeight="1">
      <c r="B43" s="473"/>
      <c r="C43" s="474"/>
      <c r="D43" s="477"/>
      <c r="E43" s="480"/>
      <c r="F43" s="480"/>
      <c r="G43" s="79"/>
      <c r="J43" s="80"/>
      <c r="L43" s="81"/>
      <c r="O43" s="82"/>
      <c r="P43" s="79"/>
      <c r="S43" s="80"/>
      <c r="U43" s="81"/>
      <c r="X43" s="82"/>
      <c r="Y43" s="79"/>
      <c r="AB43" s="80"/>
      <c r="AD43" s="81"/>
      <c r="AG43" s="82"/>
      <c r="AH43" s="79"/>
      <c r="AK43" s="80"/>
      <c r="AM43" s="81"/>
      <c r="AP43" s="82"/>
      <c r="AQ43" s="79"/>
      <c r="AT43" s="80"/>
      <c r="AV43" s="81"/>
      <c r="AY43" s="82"/>
      <c r="AZ43" s="79"/>
      <c r="BC43" s="80"/>
      <c r="BE43" s="81"/>
      <c r="BH43" s="82"/>
      <c r="BI43" s="79"/>
      <c r="BL43" s="80"/>
      <c r="BN43" s="81"/>
      <c r="BQ43" s="82"/>
      <c r="BR43" s="79"/>
      <c r="BU43" s="80"/>
      <c r="BW43" s="81"/>
      <c r="BZ43" s="82"/>
      <c r="CA43" s="79"/>
      <c r="CD43" s="80"/>
      <c r="CF43" s="81"/>
      <c r="CI43" s="82"/>
      <c r="CJ43" s="79"/>
      <c r="CM43" s="80"/>
      <c r="CO43" s="81"/>
      <c r="CR43" s="82"/>
      <c r="CS43" s="79"/>
      <c r="CV43" s="80"/>
      <c r="CX43" s="81"/>
      <c r="DA43" s="82"/>
      <c r="DB43" s="79"/>
      <c r="DE43" s="80"/>
      <c r="DG43" s="81"/>
      <c r="DJ43" s="82"/>
    </row>
    <row r="44" spans="2:114" ht="13.5" customHeight="1">
      <c r="B44" s="469"/>
      <c r="C44" s="470"/>
      <c r="D44" s="475"/>
      <c r="E44" s="478"/>
      <c r="F44" s="478"/>
      <c r="G44" s="74"/>
      <c r="H44" s="75"/>
      <c r="I44" s="75"/>
      <c r="J44" s="76"/>
      <c r="K44" s="75"/>
      <c r="L44" s="77"/>
      <c r="M44" s="75"/>
      <c r="N44" s="75"/>
      <c r="O44" s="78"/>
      <c r="P44" s="74"/>
      <c r="Q44" s="75"/>
      <c r="R44" s="75"/>
      <c r="S44" s="76"/>
      <c r="T44" s="75"/>
      <c r="U44" s="77"/>
      <c r="V44" s="75"/>
      <c r="W44" s="75"/>
      <c r="X44" s="78"/>
      <c r="Y44" s="74"/>
      <c r="Z44" s="75"/>
      <c r="AA44" s="75"/>
      <c r="AB44" s="76"/>
      <c r="AC44" s="75"/>
      <c r="AD44" s="77"/>
      <c r="AE44" s="75"/>
      <c r="AF44" s="75"/>
      <c r="AG44" s="78"/>
      <c r="AH44" s="74"/>
      <c r="AI44" s="75"/>
      <c r="AJ44" s="75"/>
      <c r="AK44" s="76"/>
      <c r="AL44" s="75"/>
      <c r="AM44" s="77"/>
      <c r="AN44" s="75"/>
      <c r="AO44" s="75"/>
      <c r="AP44" s="78"/>
      <c r="AQ44" s="74"/>
      <c r="AR44" s="75"/>
      <c r="AS44" s="75"/>
      <c r="AT44" s="76"/>
      <c r="AU44" s="75"/>
      <c r="AV44" s="77"/>
      <c r="AW44" s="75"/>
      <c r="AX44" s="75"/>
      <c r="AY44" s="78"/>
      <c r="AZ44" s="74"/>
      <c r="BA44" s="75"/>
      <c r="BB44" s="75"/>
      <c r="BC44" s="76"/>
      <c r="BD44" s="75"/>
      <c r="BE44" s="77"/>
      <c r="BF44" s="75"/>
      <c r="BG44" s="75"/>
      <c r="BH44" s="78"/>
      <c r="BI44" s="74"/>
      <c r="BJ44" s="75"/>
      <c r="BK44" s="75"/>
      <c r="BL44" s="76"/>
      <c r="BM44" s="75"/>
      <c r="BN44" s="77"/>
      <c r="BO44" s="75"/>
      <c r="BP44" s="75"/>
      <c r="BQ44" s="78"/>
      <c r="BR44" s="74"/>
      <c r="BS44" s="75"/>
      <c r="BT44" s="75"/>
      <c r="BU44" s="76"/>
      <c r="BV44" s="75"/>
      <c r="BW44" s="77"/>
      <c r="BX44" s="75"/>
      <c r="BY44" s="75"/>
      <c r="BZ44" s="78"/>
      <c r="CA44" s="74"/>
      <c r="CB44" s="75"/>
      <c r="CC44" s="75"/>
      <c r="CD44" s="76"/>
      <c r="CE44" s="75"/>
      <c r="CF44" s="77"/>
      <c r="CG44" s="75"/>
      <c r="CH44" s="75"/>
      <c r="CI44" s="78"/>
      <c r="CJ44" s="74"/>
      <c r="CK44" s="75"/>
      <c r="CL44" s="75"/>
      <c r="CM44" s="76"/>
      <c r="CN44" s="75"/>
      <c r="CO44" s="77"/>
      <c r="CP44" s="75"/>
      <c r="CQ44" s="75"/>
      <c r="CR44" s="78"/>
      <c r="CS44" s="74"/>
      <c r="CT44" s="75"/>
      <c r="CU44" s="75"/>
      <c r="CV44" s="76"/>
      <c r="CW44" s="75"/>
      <c r="CX44" s="77"/>
      <c r="CY44" s="75"/>
      <c r="CZ44" s="75"/>
      <c r="DA44" s="78"/>
      <c r="DB44" s="74"/>
      <c r="DC44" s="75"/>
      <c r="DD44" s="75"/>
      <c r="DE44" s="76"/>
      <c r="DF44" s="75"/>
      <c r="DG44" s="77"/>
      <c r="DH44" s="75"/>
      <c r="DI44" s="75"/>
      <c r="DJ44" s="78"/>
    </row>
    <row r="45" spans="2:114" ht="13.5" customHeight="1">
      <c r="B45" s="471"/>
      <c r="C45" s="472"/>
      <c r="D45" s="476"/>
      <c r="E45" s="479"/>
      <c r="F45" s="479"/>
      <c r="G45" s="79"/>
      <c r="J45" s="80"/>
      <c r="L45" s="81"/>
      <c r="O45" s="82"/>
      <c r="P45" s="79"/>
      <c r="S45" s="80"/>
      <c r="U45" s="81"/>
      <c r="X45" s="82"/>
      <c r="Y45" s="79"/>
      <c r="AB45" s="80"/>
      <c r="AD45" s="81"/>
      <c r="AG45" s="82"/>
      <c r="AH45" s="79"/>
      <c r="AK45" s="80"/>
      <c r="AM45" s="81"/>
      <c r="AP45" s="82"/>
      <c r="AQ45" s="79"/>
      <c r="AT45" s="80"/>
      <c r="AV45" s="81"/>
      <c r="AY45" s="82"/>
      <c r="AZ45" s="79"/>
      <c r="BC45" s="80"/>
      <c r="BE45" s="81"/>
      <c r="BH45" s="82"/>
      <c r="BI45" s="79"/>
      <c r="BL45" s="80"/>
      <c r="BN45" s="81"/>
      <c r="BQ45" s="82"/>
      <c r="BR45" s="79"/>
      <c r="BU45" s="80"/>
      <c r="BW45" s="81"/>
      <c r="BZ45" s="82"/>
      <c r="CA45" s="79"/>
      <c r="CD45" s="80"/>
      <c r="CF45" s="81"/>
      <c r="CI45" s="82"/>
      <c r="CJ45" s="79"/>
      <c r="CM45" s="80"/>
      <c r="CO45" s="81"/>
      <c r="CR45" s="82"/>
      <c r="CS45" s="79"/>
      <c r="CV45" s="80"/>
      <c r="CX45" s="81"/>
      <c r="DA45" s="82"/>
      <c r="DB45" s="79"/>
      <c r="DE45" s="80"/>
      <c r="DG45" s="81"/>
      <c r="DJ45" s="82"/>
    </row>
    <row r="46" spans="2:114" ht="13.5" customHeight="1">
      <c r="B46" s="473"/>
      <c r="C46" s="474"/>
      <c r="D46" s="477"/>
      <c r="E46" s="480"/>
      <c r="F46" s="480"/>
      <c r="G46" s="79"/>
      <c r="J46" s="80"/>
      <c r="L46" s="81"/>
      <c r="O46" s="82"/>
      <c r="P46" s="79"/>
      <c r="S46" s="80"/>
      <c r="U46" s="81"/>
      <c r="X46" s="82"/>
      <c r="Y46" s="79"/>
      <c r="AB46" s="80"/>
      <c r="AD46" s="81"/>
      <c r="AG46" s="82"/>
      <c r="AH46" s="79"/>
      <c r="AK46" s="80"/>
      <c r="AM46" s="81"/>
      <c r="AP46" s="82"/>
      <c r="AQ46" s="79"/>
      <c r="AT46" s="80"/>
      <c r="AV46" s="81"/>
      <c r="AY46" s="82"/>
      <c r="AZ46" s="79"/>
      <c r="BC46" s="80"/>
      <c r="BE46" s="81"/>
      <c r="BH46" s="82"/>
      <c r="BI46" s="79"/>
      <c r="BL46" s="80"/>
      <c r="BN46" s="81"/>
      <c r="BQ46" s="82"/>
      <c r="BR46" s="79"/>
      <c r="BU46" s="80"/>
      <c r="BW46" s="81"/>
      <c r="BZ46" s="82"/>
      <c r="CA46" s="79"/>
      <c r="CD46" s="80"/>
      <c r="CF46" s="81"/>
      <c r="CI46" s="82"/>
      <c r="CJ46" s="79"/>
      <c r="CM46" s="80"/>
      <c r="CO46" s="81"/>
      <c r="CR46" s="82"/>
      <c r="CS46" s="79"/>
      <c r="CV46" s="80"/>
      <c r="CX46" s="81"/>
      <c r="DA46" s="82"/>
      <c r="DB46" s="79"/>
      <c r="DE46" s="80"/>
      <c r="DG46" s="81"/>
      <c r="DJ46" s="82"/>
    </row>
    <row r="47" spans="2:114" ht="13.5" customHeight="1">
      <c r="B47" s="469"/>
      <c r="C47" s="470"/>
      <c r="D47" s="475"/>
      <c r="E47" s="478"/>
      <c r="F47" s="478"/>
      <c r="G47" s="74"/>
      <c r="H47" s="75"/>
      <c r="I47" s="75"/>
      <c r="J47" s="76"/>
      <c r="K47" s="75"/>
      <c r="L47" s="77"/>
      <c r="M47" s="75"/>
      <c r="N47" s="75"/>
      <c r="O47" s="78"/>
      <c r="P47" s="74"/>
      <c r="Q47" s="75"/>
      <c r="R47" s="75"/>
      <c r="S47" s="76"/>
      <c r="T47" s="75"/>
      <c r="U47" s="77"/>
      <c r="V47" s="75"/>
      <c r="W47" s="75"/>
      <c r="X47" s="78"/>
      <c r="Y47" s="74"/>
      <c r="Z47" s="75"/>
      <c r="AA47" s="75"/>
      <c r="AB47" s="76"/>
      <c r="AC47" s="75"/>
      <c r="AD47" s="77"/>
      <c r="AE47" s="75"/>
      <c r="AF47" s="75"/>
      <c r="AG47" s="78"/>
      <c r="AH47" s="74"/>
      <c r="AI47" s="75"/>
      <c r="AJ47" s="75"/>
      <c r="AK47" s="76"/>
      <c r="AL47" s="75"/>
      <c r="AM47" s="77"/>
      <c r="AN47" s="75"/>
      <c r="AO47" s="75"/>
      <c r="AP47" s="78"/>
      <c r="AQ47" s="74"/>
      <c r="AR47" s="75"/>
      <c r="AS47" s="75"/>
      <c r="AT47" s="76"/>
      <c r="AU47" s="75"/>
      <c r="AV47" s="77"/>
      <c r="AW47" s="75"/>
      <c r="AX47" s="75"/>
      <c r="AY47" s="78"/>
      <c r="AZ47" s="74"/>
      <c r="BA47" s="75"/>
      <c r="BB47" s="75"/>
      <c r="BC47" s="76"/>
      <c r="BD47" s="75"/>
      <c r="BE47" s="77"/>
      <c r="BF47" s="75"/>
      <c r="BG47" s="75"/>
      <c r="BH47" s="78"/>
      <c r="BI47" s="74"/>
      <c r="BJ47" s="75"/>
      <c r="BK47" s="75"/>
      <c r="BL47" s="76"/>
      <c r="BM47" s="75"/>
      <c r="BN47" s="77"/>
      <c r="BO47" s="75"/>
      <c r="BP47" s="75"/>
      <c r="BQ47" s="78"/>
      <c r="BR47" s="74"/>
      <c r="BS47" s="75"/>
      <c r="BT47" s="75"/>
      <c r="BU47" s="76"/>
      <c r="BV47" s="75"/>
      <c r="BW47" s="77"/>
      <c r="BX47" s="75"/>
      <c r="BY47" s="75"/>
      <c r="BZ47" s="78"/>
      <c r="CA47" s="74"/>
      <c r="CB47" s="75"/>
      <c r="CC47" s="75"/>
      <c r="CD47" s="76"/>
      <c r="CE47" s="75"/>
      <c r="CF47" s="77"/>
      <c r="CG47" s="75"/>
      <c r="CH47" s="75"/>
      <c r="CI47" s="78"/>
      <c r="CJ47" s="74"/>
      <c r="CK47" s="75"/>
      <c r="CL47" s="75"/>
      <c r="CM47" s="76"/>
      <c r="CN47" s="75"/>
      <c r="CO47" s="77"/>
      <c r="CP47" s="75"/>
      <c r="CQ47" s="75"/>
      <c r="CR47" s="78"/>
      <c r="CS47" s="74"/>
      <c r="CT47" s="75"/>
      <c r="CU47" s="75"/>
      <c r="CV47" s="76"/>
      <c r="CW47" s="75"/>
      <c r="CX47" s="77"/>
      <c r="CY47" s="75"/>
      <c r="CZ47" s="75"/>
      <c r="DA47" s="78"/>
      <c r="DB47" s="74"/>
      <c r="DC47" s="75"/>
      <c r="DD47" s="75"/>
      <c r="DE47" s="76"/>
      <c r="DF47" s="75"/>
      <c r="DG47" s="77"/>
      <c r="DH47" s="75"/>
      <c r="DI47" s="75"/>
      <c r="DJ47" s="78"/>
    </row>
    <row r="48" spans="2:114" ht="13.5" customHeight="1">
      <c r="B48" s="471"/>
      <c r="C48" s="472"/>
      <c r="D48" s="476"/>
      <c r="E48" s="479"/>
      <c r="F48" s="479"/>
      <c r="G48" s="79"/>
      <c r="J48" s="80"/>
      <c r="L48" s="81"/>
      <c r="O48" s="82"/>
      <c r="P48" s="79"/>
      <c r="S48" s="80"/>
      <c r="U48" s="81"/>
      <c r="X48" s="82"/>
      <c r="Y48" s="79"/>
      <c r="AB48" s="80"/>
      <c r="AD48" s="81"/>
      <c r="AG48" s="82"/>
      <c r="AH48" s="79"/>
      <c r="AK48" s="80"/>
      <c r="AM48" s="81"/>
      <c r="AP48" s="82"/>
      <c r="AQ48" s="79"/>
      <c r="AT48" s="80"/>
      <c r="AV48" s="81"/>
      <c r="AY48" s="82"/>
      <c r="AZ48" s="79"/>
      <c r="BC48" s="80"/>
      <c r="BE48" s="81"/>
      <c r="BH48" s="82"/>
      <c r="BI48" s="79"/>
      <c r="BL48" s="80"/>
      <c r="BN48" s="81"/>
      <c r="BQ48" s="82"/>
      <c r="BR48" s="79"/>
      <c r="BU48" s="80"/>
      <c r="BW48" s="81"/>
      <c r="BZ48" s="82"/>
      <c r="CA48" s="79"/>
      <c r="CD48" s="80"/>
      <c r="CF48" s="81"/>
      <c r="CI48" s="82"/>
      <c r="CJ48" s="79"/>
      <c r="CM48" s="80"/>
      <c r="CO48" s="81"/>
      <c r="CR48" s="82"/>
      <c r="CS48" s="79"/>
      <c r="CV48" s="80"/>
      <c r="CX48" s="81"/>
      <c r="DA48" s="82"/>
      <c r="DB48" s="79"/>
      <c r="DE48" s="80"/>
      <c r="DG48" s="81"/>
      <c r="DJ48" s="82"/>
    </row>
    <row r="49" spans="2:114" ht="13.5" customHeight="1">
      <c r="B49" s="473"/>
      <c r="C49" s="474"/>
      <c r="D49" s="477"/>
      <c r="E49" s="480"/>
      <c r="F49" s="480"/>
      <c r="G49" s="79"/>
      <c r="J49" s="80"/>
      <c r="L49" s="81"/>
      <c r="O49" s="82"/>
      <c r="P49" s="79"/>
      <c r="S49" s="80"/>
      <c r="U49" s="81"/>
      <c r="X49" s="82"/>
      <c r="Y49" s="79"/>
      <c r="AB49" s="80"/>
      <c r="AD49" s="81"/>
      <c r="AG49" s="82"/>
      <c r="AH49" s="79"/>
      <c r="AK49" s="80"/>
      <c r="AM49" s="81"/>
      <c r="AP49" s="82"/>
      <c r="AQ49" s="79"/>
      <c r="AT49" s="80"/>
      <c r="AV49" s="81"/>
      <c r="AY49" s="82"/>
      <c r="AZ49" s="79"/>
      <c r="BC49" s="80"/>
      <c r="BE49" s="81"/>
      <c r="BH49" s="82"/>
      <c r="BI49" s="79"/>
      <c r="BL49" s="80"/>
      <c r="BN49" s="81"/>
      <c r="BQ49" s="82"/>
      <c r="BR49" s="79"/>
      <c r="BU49" s="80"/>
      <c r="BW49" s="81"/>
      <c r="BZ49" s="82"/>
      <c r="CA49" s="79"/>
      <c r="CD49" s="80"/>
      <c r="CF49" s="81"/>
      <c r="CI49" s="82"/>
      <c r="CJ49" s="79"/>
      <c r="CM49" s="80"/>
      <c r="CO49" s="81"/>
      <c r="CR49" s="82"/>
      <c r="CS49" s="79"/>
      <c r="CV49" s="80"/>
      <c r="CX49" s="81"/>
      <c r="DA49" s="82"/>
      <c r="DB49" s="79"/>
      <c r="DE49" s="80"/>
      <c r="DG49" s="81"/>
      <c r="DJ49" s="82"/>
    </row>
    <row r="50" spans="2:114" ht="13.5" customHeight="1">
      <c r="B50" s="469"/>
      <c r="C50" s="470"/>
      <c r="D50" s="475"/>
      <c r="E50" s="478"/>
      <c r="F50" s="478"/>
      <c r="G50" s="74"/>
      <c r="H50" s="75"/>
      <c r="I50" s="75"/>
      <c r="J50" s="76"/>
      <c r="K50" s="75"/>
      <c r="L50" s="77"/>
      <c r="M50" s="75"/>
      <c r="N50" s="75"/>
      <c r="O50" s="78"/>
      <c r="P50" s="74"/>
      <c r="Q50" s="75"/>
      <c r="R50" s="75"/>
      <c r="S50" s="76"/>
      <c r="T50" s="75"/>
      <c r="U50" s="77"/>
      <c r="V50" s="75"/>
      <c r="W50" s="75"/>
      <c r="X50" s="78"/>
      <c r="Y50" s="74"/>
      <c r="Z50" s="75"/>
      <c r="AA50" s="75"/>
      <c r="AB50" s="76"/>
      <c r="AC50" s="75"/>
      <c r="AD50" s="77"/>
      <c r="AE50" s="75"/>
      <c r="AF50" s="75"/>
      <c r="AG50" s="78"/>
      <c r="AH50" s="74"/>
      <c r="AI50" s="75"/>
      <c r="AJ50" s="75"/>
      <c r="AK50" s="76"/>
      <c r="AL50" s="75"/>
      <c r="AM50" s="77"/>
      <c r="AN50" s="75"/>
      <c r="AO50" s="75"/>
      <c r="AP50" s="78"/>
      <c r="AQ50" s="74"/>
      <c r="AR50" s="75"/>
      <c r="AS50" s="75"/>
      <c r="AT50" s="76"/>
      <c r="AU50" s="75"/>
      <c r="AV50" s="77"/>
      <c r="AW50" s="75"/>
      <c r="AX50" s="75"/>
      <c r="AY50" s="78"/>
      <c r="AZ50" s="74"/>
      <c r="BA50" s="75"/>
      <c r="BB50" s="75"/>
      <c r="BC50" s="76"/>
      <c r="BD50" s="75"/>
      <c r="BE50" s="77"/>
      <c r="BF50" s="75"/>
      <c r="BG50" s="75"/>
      <c r="BH50" s="78"/>
      <c r="BI50" s="74"/>
      <c r="BJ50" s="75"/>
      <c r="BK50" s="75"/>
      <c r="BL50" s="76"/>
      <c r="BM50" s="75"/>
      <c r="BN50" s="77"/>
      <c r="BO50" s="75"/>
      <c r="BP50" s="75"/>
      <c r="BQ50" s="78"/>
      <c r="BR50" s="74"/>
      <c r="BS50" s="75"/>
      <c r="BT50" s="75"/>
      <c r="BU50" s="76"/>
      <c r="BV50" s="75"/>
      <c r="BW50" s="77"/>
      <c r="BX50" s="75"/>
      <c r="BY50" s="75"/>
      <c r="BZ50" s="78"/>
      <c r="CA50" s="74"/>
      <c r="CB50" s="75"/>
      <c r="CC50" s="75"/>
      <c r="CD50" s="76"/>
      <c r="CE50" s="75"/>
      <c r="CF50" s="77"/>
      <c r="CG50" s="75"/>
      <c r="CH50" s="75"/>
      <c r="CI50" s="78"/>
      <c r="CJ50" s="74"/>
      <c r="CK50" s="75"/>
      <c r="CL50" s="75"/>
      <c r="CM50" s="76"/>
      <c r="CN50" s="75"/>
      <c r="CO50" s="77"/>
      <c r="CP50" s="75"/>
      <c r="CQ50" s="75"/>
      <c r="CR50" s="78"/>
      <c r="CS50" s="74"/>
      <c r="CT50" s="75"/>
      <c r="CU50" s="75"/>
      <c r="CV50" s="76"/>
      <c r="CW50" s="75"/>
      <c r="CX50" s="77"/>
      <c r="CY50" s="75"/>
      <c r="CZ50" s="75"/>
      <c r="DA50" s="78"/>
      <c r="DB50" s="74"/>
      <c r="DC50" s="75"/>
      <c r="DD50" s="75"/>
      <c r="DE50" s="76"/>
      <c r="DF50" s="75"/>
      <c r="DG50" s="77"/>
      <c r="DH50" s="75"/>
      <c r="DI50" s="75"/>
      <c r="DJ50" s="78"/>
    </row>
    <row r="51" spans="2:114" ht="13.5" customHeight="1">
      <c r="B51" s="471"/>
      <c r="C51" s="472"/>
      <c r="D51" s="476"/>
      <c r="E51" s="479"/>
      <c r="F51" s="479"/>
      <c r="G51" s="79"/>
      <c r="J51" s="80"/>
      <c r="L51" s="81"/>
      <c r="O51" s="82"/>
      <c r="P51" s="79"/>
      <c r="S51" s="80"/>
      <c r="U51" s="81"/>
      <c r="X51" s="82"/>
      <c r="Y51" s="79"/>
      <c r="AB51" s="80"/>
      <c r="AD51" s="81"/>
      <c r="AG51" s="82"/>
      <c r="AH51" s="79"/>
      <c r="AK51" s="80"/>
      <c r="AM51" s="81"/>
      <c r="AP51" s="82"/>
      <c r="AQ51" s="79"/>
      <c r="AT51" s="80"/>
      <c r="AV51" s="81"/>
      <c r="AY51" s="82"/>
      <c r="AZ51" s="79"/>
      <c r="BC51" s="80"/>
      <c r="BE51" s="81"/>
      <c r="BH51" s="82"/>
      <c r="BI51" s="79"/>
      <c r="BL51" s="80"/>
      <c r="BN51" s="81"/>
      <c r="BQ51" s="82"/>
      <c r="BR51" s="79"/>
      <c r="BU51" s="80"/>
      <c r="BW51" s="81"/>
      <c r="BZ51" s="82"/>
      <c r="CA51" s="79"/>
      <c r="CD51" s="80"/>
      <c r="CF51" s="81"/>
      <c r="CI51" s="82"/>
      <c r="CJ51" s="79"/>
      <c r="CM51" s="80"/>
      <c r="CO51" s="81"/>
      <c r="CR51" s="82"/>
      <c r="CS51" s="79"/>
      <c r="CV51" s="80"/>
      <c r="CX51" s="81"/>
      <c r="DA51" s="82"/>
      <c r="DB51" s="79"/>
      <c r="DE51" s="80"/>
      <c r="DG51" s="81"/>
      <c r="DJ51" s="82"/>
    </row>
    <row r="52" spans="2:114" ht="13.5" customHeight="1">
      <c r="B52" s="473"/>
      <c r="C52" s="474"/>
      <c r="D52" s="477"/>
      <c r="E52" s="480"/>
      <c r="F52" s="480"/>
      <c r="G52" s="79"/>
      <c r="J52" s="80"/>
      <c r="L52" s="81"/>
      <c r="O52" s="82"/>
      <c r="P52" s="79"/>
      <c r="S52" s="80"/>
      <c r="U52" s="81"/>
      <c r="X52" s="82"/>
      <c r="Y52" s="79"/>
      <c r="AB52" s="80"/>
      <c r="AD52" s="81"/>
      <c r="AG52" s="82"/>
      <c r="AH52" s="79"/>
      <c r="AK52" s="80"/>
      <c r="AM52" s="81"/>
      <c r="AP52" s="82"/>
      <c r="AQ52" s="79"/>
      <c r="AT52" s="80"/>
      <c r="AV52" s="81"/>
      <c r="AY52" s="82"/>
      <c r="AZ52" s="79"/>
      <c r="BC52" s="80"/>
      <c r="BE52" s="81"/>
      <c r="BH52" s="82"/>
      <c r="BI52" s="79"/>
      <c r="BL52" s="80"/>
      <c r="BN52" s="81"/>
      <c r="BQ52" s="82"/>
      <c r="BR52" s="79"/>
      <c r="BU52" s="80"/>
      <c r="BW52" s="81"/>
      <c r="BZ52" s="82"/>
      <c r="CA52" s="79"/>
      <c r="CD52" s="80"/>
      <c r="CF52" s="81"/>
      <c r="CI52" s="82"/>
      <c r="CJ52" s="79"/>
      <c r="CM52" s="80"/>
      <c r="CO52" s="81"/>
      <c r="CR52" s="82"/>
      <c r="CS52" s="79"/>
      <c r="CV52" s="80"/>
      <c r="CX52" s="81"/>
      <c r="DA52" s="82"/>
      <c r="DB52" s="79"/>
      <c r="DE52" s="80"/>
      <c r="DG52" s="81"/>
      <c r="DJ52" s="82"/>
    </row>
    <row r="53" spans="2:114" ht="13.5" customHeight="1">
      <c r="B53" s="469"/>
      <c r="C53" s="470"/>
      <c r="D53" s="475"/>
      <c r="E53" s="478"/>
      <c r="F53" s="478"/>
      <c r="G53" s="74"/>
      <c r="H53" s="75"/>
      <c r="I53" s="75"/>
      <c r="J53" s="76"/>
      <c r="K53" s="75"/>
      <c r="L53" s="77"/>
      <c r="M53" s="75"/>
      <c r="N53" s="75"/>
      <c r="O53" s="78"/>
      <c r="P53" s="74"/>
      <c r="Q53" s="75"/>
      <c r="R53" s="75"/>
      <c r="S53" s="76"/>
      <c r="T53" s="75"/>
      <c r="U53" s="77"/>
      <c r="V53" s="75"/>
      <c r="W53" s="75"/>
      <c r="X53" s="78"/>
      <c r="Y53" s="74"/>
      <c r="Z53" s="75"/>
      <c r="AA53" s="75"/>
      <c r="AB53" s="76"/>
      <c r="AC53" s="75"/>
      <c r="AD53" s="77"/>
      <c r="AE53" s="75"/>
      <c r="AF53" s="75"/>
      <c r="AG53" s="78"/>
      <c r="AH53" s="74"/>
      <c r="AI53" s="75"/>
      <c r="AJ53" s="75"/>
      <c r="AK53" s="76"/>
      <c r="AL53" s="75"/>
      <c r="AM53" s="77"/>
      <c r="AN53" s="75"/>
      <c r="AO53" s="75"/>
      <c r="AP53" s="78"/>
      <c r="AQ53" s="74"/>
      <c r="AR53" s="75"/>
      <c r="AS53" s="75"/>
      <c r="AT53" s="76"/>
      <c r="AU53" s="75"/>
      <c r="AV53" s="77"/>
      <c r="AW53" s="75"/>
      <c r="AX53" s="75"/>
      <c r="AY53" s="78"/>
      <c r="AZ53" s="74"/>
      <c r="BA53" s="75"/>
      <c r="BB53" s="75"/>
      <c r="BC53" s="76"/>
      <c r="BD53" s="75"/>
      <c r="BE53" s="77"/>
      <c r="BF53" s="75"/>
      <c r="BG53" s="75"/>
      <c r="BH53" s="78"/>
      <c r="BI53" s="74"/>
      <c r="BJ53" s="75"/>
      <c r="BK53" s="75"/>
      <c r="BL53" s="76"/>
      <c r="BM53" s="75"/>
      <c r="BN53" s="77"/>
      <c r="BO53" s="75"/>
      <c r="BP53" s="75"/>
      <c r="BQ53" s="78"/>
      <c r="BR53" s="74"/>
      <c r="BS53" s="75"/>
      <c r="BT53" s="75"/>
      <c r="BU53" s="76"/>
      <c r="BV53" s="75"/>
      <c r="BW53" s="77"/>
      <c r="BX53" s="75"/>
      <c r="BY53" s="75"/>
      <c r="BZ53" s="78"/>
      <c r="CA53" s="74"/>
      <c r="CB53" s="75"/>
      <c r="CC53" s="75"/>
      <c r="CD53" s="76"/>
      <c r="CE53" s="75"/>
      <c r="CF53" s="77"/>
      <c r="CG53" s="75"/>
      <c r="CH53" s="75"/>
      <c r="CI53" s="78"/>
      <c r="CJ53" s="74"/>
      <c r="CK53" s="75"/>
      <c r="CL53" s="75"/>
      <c r="CM53" s="76"/>
      <c r="CN53" s="75"/>
      <c r="CO53" s="77"/>
      <c r="CP53" s="75"/>
      <c r="CQ53" s="75"/>
      <c r="CR53" s="78"/>
      <c r="CS53" s="74"/>
      <c r="CT53" s="75"/>
      <c r="CU53" s="75"/>
      <c r="CV53" s="76"/>
      <c r="CW53" s="75"/>
      <c r="CX53" s="77"/>
      <c r="CY53" s="75"/>
      <c r="CZ53" s="75"/>
      <c r="DA53" s="78"/>
      <c r="DB53" s="74"/>
      <c r="DC53" s="75"/>
      <c r="DD53" s="75"/>
      <c r="DE53" s="76"/>
      <c r="DF53" s="75"/>
      <c r="DG53" s="77"/>
      <c r="DH53" s="75"/>
      <c r="DI53" s="75"/>
      <c r="DJ53" s="78"/>
    </row>
    <row r="54" spans="2:114" ht="13.5" customHeight="1">
      <c r="B54" s="471"/>
      <c r="C54" s="472"/>
      <c r="D54" s="476"/>
      <c r="E54" s="479"/>
      <c r="F54" s="479"/>
      <c r="G54" s="79"/>
      <c r="J54" s="80"/>
      <c r="L54" s="81"/>
      <c r="O54" s="82"/>
      <c r="P54" s="79"/>
      <c r="S54" s="80"/>
      <c r="U54" s="81"/>
      <c r="X54" s="82"/>
      <c r="Y54" s="79"/>
      <c r="AB54" s="80"/>
      <c r="AD54" s="81"/>
      <c r="AG54" s="82"/>
      <c r="AH54" s="79"/>
      <c r="AK54" s="80"/>
      <c r="AM54" s="81"/>
      <c r="AP54" s="82"/>
      <c r="AQ54" s="79"/>
      <c r="AT54" s="80"/>
      <c r="AV54" s="81"/>
      <c r="AY54" s="82"/>
      <c r="AZ54" s="79"/>
      <c r="BC54" s="80"/>
      <c r="BE54" s="81"/>
      <c r="BH54" s="82"/>
      <c r="BI54" s="79"/>
      <c r="BL54" s="80"/>
      <c r="BN54" s="81"/>
      <c r="BQ54" s="82"/>
      <c r="BR54" s="79"/>
      <c r="BU54" s="80"/>
      <c r="BW54" s="81"/>
      <c r="BZ54" s="82"/>
      <c r="CA54" s="79"/>
      <c r="CD54" s="80"/>
      <c r="CF54" s="81"/>
      <c r="CI54" s="82"/>
      <c r="CJ54" s="79"/>
      <c r="CM54" s="80"/>
      <c r="CO54" s="81"/>
      <c r="CR54" s="82"/>
      <c r="CS54" s="79"/>
      <c r="CV54" s="80"/>
      <c r="CX54" s="81"/>
      <c r="DA54" s="82"/>
      <c r="DB54" s="79"/>
      <c r="DE54" s="80"/>
      <c r="DG54" s="81"/>
      <c r="DJ54" s="82"/>
    </row>
    <row r="55" spans="2:114" ht="13.5" customHeight="1">
      <c r="B55" s="473"/>
      <c r="C55" s="474"/>
      <c r="D55" s="477"/>
      <c r="E55" s="480"/>
      <c r="F55" s="480"/>
      <c r="G55" s="83"/>
      <c r="H55" s="84"/>
      <c r="I55" s="84"/>
      <c r="J55" s="85"/>
      <c r="K55" s="84"/>
      <c r="L55" s="86"/>
      <c r="M55" s="84"/>
      <c r="N55" s="84"/>
      <c r="O55" s="87"/>
      <c r="P55" s="83"/>
      <c r="Q55" s="84"/>
      <c r="R55" s="84"/>
      <c r="S55" s="85"/>
      <c r="T55" s="84"/>
      <c r="U55" s="86"/>
      <c r="V55" s="84"/>
      <c r="W55" s="84"/>
      <c r="X55" s="87"/>
      <c r="Y55" s="83"/>
      <c r="Z55" s="84"/>
      <c r="AA55" s="84"/>
      <c r="AB55" s="85"/>
      <c r="AC55" s="84"/>
      <c r="AD55" s="86"/>
      <c r="AE55" s="84"/>
      <c r="AF55" s="84"/>
      <c r="AG55" s="87"/>
      <c r="AH55" s="83"/>
      <c r="AI55" s="84"/>
      <c r="AJ55" s="84"/>
      <c r="AK55" s="85"/>
      <c r="AL55" s="84"/>
      <c r="AM55" s="86"/>
      <c r="AN55" s="84"/>
      <c r="AO55" s="84"/>
      <c r="AP55" s="87"/>
      <c r="AQ55" s="83"/>
      <c r="AR55" s="84"/>
      <c r="AS55" s="84"/>
      <c r="AT55" s="85"/>
      <c r="AU55" s="84"/>
      <c r="AV55" s="86"/>
      <c r="AW55" s="84"/>
      <c r="AX55" s="84"/>
      <c r="AY55" s="87"/>
      <c r="AZ55" s="83"/>
      <c r="BA55" s="84"/>
      <c r="BB55" s="84"/>
      <c r="BC55" s="85"/>
      <c r="BD55" s="84"/>
      <c r="BE55" s="86"/>
      <c r="BF55" s="84"/>
      <c r="BG55" s="84"/>
      <c r="BH55" s="87"/>
      <c r="BI55" s="83"/>
      <c r="BJ55" s="84"/>
      <c r="BK55" s="84"/>
      <c r="BL55" s="85"/>
      <c r="BM55" s="84"/>
      <c r="BN55" s="86"/>
      <c r="BO55" s="84"/>
      <c r="BP55" s="84"/>
      <c r="BQ55" s="87"/>
      <c r="BR55" s="83"/>
      <c r="BS55" s="84"/>
      <c r="BT55" s="84"/>
      <c r="BU55" s="85"/>
      <c r="BV55" s="84"/>
      <c r="BW55" s="86"/>
      <c r="BX55" s="84"/>
      <c r="BY55" s="84"/>
      <c r="BZ55" s="87"/>
      <c r="CA55" s="83"/>
      <c r="CB55" s="84"/>
      <c r="CC55" s="84"/>
      <c r="CD55" s="85"/>
      <c r="CE55" s="84"/>
      <c r="CF55" s="86"/>
      <c r="CG55" s="84"/>
      <c r="CH55" s="84"/>
      <c r="CI55" s="87"/>
      <c r="CJ55" s="83"/>
      <c r="CK55" s="84"/>
      <c r="CL55" s="84"/>
      <c r="CM55" s="85"/>
      <c r="CN55" s="84"/>
      <c r="CO55" s="86"/>
      <c r="CP55" s="84"/>
      <c r="CQ55" s="84"/>
      <c r="CR55" s="87"/>
      <c r="CS55" s="83"/>
      <c r="CT55" s="84"/>
      <c r="CU55" s="84"/>
      <c r="CV55" s="85"/>
      <c r="CW55" s="84"/>
      <c r="CX55" s="86"/>
      <c r="CY55" s="84"/>
      <c r="CZ55" s="84"/>
      <c r="DA55" s="87"/>
      <c r="DB55" s="83"/>
      <c r="DC55" s="84"/>
      <c r="DD55" s="84"/>
      <c r="DE55" s="85"/>
      <c r="DF55" s="84"/>
      <c r="DG55" s="86"/>
      <c r="DH55" s="84"/>
      <c r="DI55" s="84"/>
      <c r="DJ55" s="87"/>
    </row>
    <row r="56" spans="2:114">
      <c r="B56" s="65" t="s">
        <v>26</v>
      </c>
    </row>
    <row r="57" spans="2:114">
      <c r="B57" s="65" t="s">
        <v>27</v>
      </c>
    </row>
    <row r="59" spans="2:114">
      <c r="B59" s="65" t="s">
        <v>28</v>
      </c>
      <c r="CB59" s="65" t="s">
        <v>562</v>
      </c>
    </row>
  </sheetData>
  <mergeCells count="62">
    <mergeCell ref="BI25:BM25"/>
    <mergeCell ref="BR25:BV25"/>
    <mergeCell ref="J14:AC14"/>
    <mergeCell ref="J17:AC17"/>
    <mergeCell ref="AW17:BP17"/>
    <mergeCell ref="J19:AC19"/>
    <mergeCell ref="AW19:BP19"/>
    <mergeCell ref="P25:T25"/>
    <mergeCell ref="Y25:AC25"/>
    <mergeCell ref="AH25:AL25"/>
    <mergeCell ref="AQ25:AU25"/>
    <mergeCell ref="AZ25:BD25"/>
    <mergeCell ref="CB8:DJ9"/>
    <mergeCell ref="CB10:DJ12"/>
    <mergeCell ref="CB13:DJ14"/>
    <mergeCell ref="B35:C37"/>
    <mergeCell ref="B41:C43"/>
    <mergeCell ref="CA25:CE25"/>
    <mergeCell ref="CJ25:CN25"/>
    <mergeCell ref="CS25:CW25"/>
    <mergeCell ref="DB25:DF25"/>
    <mergeCell ref="B26:C28"/>
    <mergeCell ref="D26:D28"/>
    <mergeCell ref="E26:E28"/>
    <mergeCell ref="F26:F28"/>
    <mergeCell ref="CQ23:DJ23"/>
    <mergeCell ref="B25:C25"/>
    <mergeCell ref="G25:K25"/>
    <mergeCell ref="B29:C31"/>
    <mergeCell ref="D29:D31"/>
    <mergeCell ref="E29:E31"/>
    <mergeCell ref="F29:F31"/>
    <mergeCell ref="B32:C34"/>
    <mergeCell ref="D32:D34"/>
    <mergeCell ref="E32:E34"/>
    <mergeCell ref="F32:F34"/>
    <mergeCell ref="D35:D37"/>
    <mergeCell ref="E35:E37"/>
    <mergeCell ref="F35:F37"/>
    <mergeCell ref="B38:C40"/>
    <mergeCell ref="D38:D40"/>
    <mergeCell ref="E38:E40"/>
    <mergeCell ref="F38:F40"/>
    <mergeCell ref="D41:D43"/>
    <mergeCell ref="E41:E43"/>
    <mergeCell ref="F41:F43"/>
    <mergeCell ref="B44:C46"/>
    <mergeCell ref="D44:D46"/>
    <mergeCell ref="E44:E46"/>
    <mergeCell ref="F44:F46"/>
    <mergeCell ref="B53:C55"/>
    <mergeCell ref="D53:D55"/>
    <mergeCell ref="E53:E55"/>
    <mergeCell ref="F53:F55"/>
    <mergeCell ref="D47:D49"/>
    <mergeCell ref="E47:E49"/>
    <mergeCell ref="F47:F49"/>
    <mergeCell ref="B50:C52"/>
    <mergeCell ref="D50:D52"/>
    <mergeCell ref="E50:E52"/>
    <mergeCell ref="F50:F52"/>
    <mergeCell ref="B47:C49"/>
  </mergeCells>
  <phoneticPr fontId="4"/>
  <dataValidations count="1">
    <dataValidation type="list" allowBlank="1" sqref="BR14">
      <formula1>"🈶　　　無,有　　　🈚"</formula1>
    </dataValidation>
  </dataValidations>
  <pageMargins left="0.78740157480314965" right="0.19685039370078741" top="0.59055118110236227" bottom="0.39370078740157483" header="0.31496062992125984" footer="0.31496062992125984"/>
  <pageSetup paperSize="8"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I40"/>
  <sheetViews>
    <sheetView zoomScaleNormal="100" workbookViewId="0"/>
  </sheetViews>
  <sheetFormatPr defaultColWidth="9" defaultRowHeight="13.5"/>
  <cols>
    <col min="1" max="1" width="1.75" style="65" customWidth="1"/>
    <col min="2" max="3" width="12.875" style="65" customWidth="1"/>
    <col min="4" max="4" width="10.375" style="65" customWidth="1"/>
    <col min="5" max="5" width="3.5" style="65" bestFit="1" customWidth="1"/>
    <col min="6" max="6" width="16.625" style="65" customWidth="1"/>
    <col min="7" max="7" width="10" style="65" customWidth="1"/>
    <col min="8" max="8" width="14.5" style="65" customWidth="1"/>
    <col min="9" max="9" width="10.375" style="65" customWidth="1"/>
    <col min="10" max="10" width="1.75" style="65" customWidth="1"/>
    <col min="11" max="16384" width="9" style="65"/>
  </cols>
  <sheetData>
    <row r="1" spans="2:9">
      <c r="I1" s="88" t="s">
        <v>29</v>
      </c>
    </row>
    <row r="3" spans="2:9" ht="14.25">
      <c r="B3" s="89" t="s">
        <v>9</v>
      </c>
      <c r="C3" s="90" t="str">
        <f>入力表!B13</f>
        <v>富山市長</v>
      </c>
    </row>
    <row r="5" spans="2:9" ht="28.9" customHeight="1">
      <c r="F5" s="91" t="s">
        <v>30</v>
      </c>
      <c r="G5" s="481" t="str">
        <f>入力表!B14</f>
        <v>富山市新桜町0番00号</v>
      </c>
      <c r="H5" s="481"/>
      <c r="I5" s="481"/>
    </row>
    <row r="6" spans="2:9" ht="42" customHeight="1">
      <c r="F6" s="91" t="s">
        <v>31</v>
      </c>
      <c r="G6" s="481" t="str">
        <f>入力表!B15</f>
        <v>○○建設・△△興業富山2号線道路改良工事共同企業体</v>
      </c>
      <c r="H6" s="481"/>
      <c r="I6" s="481"/>
    </row>
    <row r="7" spans="2:9" ht="28.9" customHeight="1">
      <c r="G7" s="481" t="str">
        <f>入力表!B17</f>
        <v>代表者　○○建設株式会社
代表取締役　大山　銀次</v>
      </c>
      <c r="H7" s="481"/>
      <c r="I7" s="481"/>
    </row>
    <row r="10" spans="2:9" ht="19.5" customHeight="1">
      <c r="F10" s="92" t="s">
        <v>32</v>
      </c>
    </row>
    <row r="13" spans="2:9">
      <c r="B13" s="491" t="str">
        <f>入力表!B8</f>
        <v>令和3年4月1日</v>
      </c>
      <c r="C13" s="491"/>
      <c r="D13" s="65" t="s">
        <v>33</v>
      </c>
    </row>
    <row r="16" spans="2:9">
      <c r="F16" s="93" t="s">
        <v>34</v>
      </c>
    </row>
    <row r="18" spans="2:9" ht="27.2" customHeight="1">
      <c r="B18" s="65" t="s">
        <v>35</v>
      </c>
      <c r="C18" s="94" t="str">
        <f>入力表!B5</f>
        <v>富山2号線道路改良工事</v>
      </c>
    </row>
    <row r="19" spans="2:9" ht="27.2" customHeight="1">
      <c r="B19" s="65" t="s">
        <v>36</v>
      </c>
      <c r="C19" s="94" t="str">
        <f>入力表!B6</f>
        <v>富山市　総曲輪　地内</v>
      </c>
    </row>
    <row r="20" spans="2:9" ht="27.2" customHeight="1">
      <c r="B20" s="65" t="s">
        <v>37</v>
      </c>
      <c r="C20" s="94" t="str">
        <f>入力表!B9</f>
        <v>令和3年4月2日</v>
      </c>
      <c r="E20" s="65" t="s">
        <v>38</v>
      </c>
      <c r="F20" s="94" t="str">
        <f>入力表!B10</f>
        <v>令和4年1月12日</v>
      </c>
    </row>
    <row r="21" spans="2:9" ht="27.2" customHeight="1">
      <c r="B21" s="65" t="s">
        <v>406</v>
      </c>
      <c r="C21" s="94" t="str">
        <f>入力表!B7</f>
        <v>123,456,000 円</v>
      </c>
    </row>
    <row r="23" spans="2:9" ht="30" customHeight="1">
      <c r="B23" s="95" t="s">
        <v>534</v>
      </c>
      <c r="C23" s="96" t="s">
        <v>39</v>
      </c>
      <c r="D23" s="95" t="s">
        <v>535</v>
      </c>
      <c r="E23" s="492" t="s">
        <v>536</v>
      </c>
      <c r="F23" s="493"/>
      <c r="G23" s="494"/>
      <c r="H23" s="96" t="s">
        <v>40</v>
      </c>
      <c r="I23" s="95" t="s">
        <v>537</v>
      </c>
    </row>
    <row r="24" spans="2:9" ht="30" customHeight="1" thickBot="1">
      <c r="B24" s="97" t="s">
        <v>41</v>
      </c>
      <c r="C24" s="98" t="str">
        <f>入力表!B18</f>
        <v>婦中　和馬</v>
      </c>
      <c r="D24" s="99"/>
      <c r="E24" s="489"/>
      <c r="F24" s="489"/>
      <c r="G24" s="489"/>
      <c r="H24" s="98"/>
      <c r="I24" s="100"/>
    </row>
    <row r="25" spans="2:9" ht="30" customHeight="1" thickTop="1">
      <c r="B25" s="101" t="s">
        <v>42</v>
      </c>
      <c r="C25" s="102"/>
      <c r="D25" s="103"/>
      <c r="E25" s="490"/>
      <c r="F25" s="490"/>
      <c r="G25" s="490"/>
      <c r="H25" s="102"/>
      <c r="I25" s="104"/>
    </row>
    <row r="26" spans="2:9" ht="30" customHeight="1">
      <c r="B26" s="71" t="s">
        <v>44</v>
      </c>
      <c r="C26" s="105"/>
      <c r="D26" s="106"/>
      <c r="E26" s="488"/>
      <c r="F26" s="488"/>
      <c r="G26" s="488"/>
      <c r="H26" s="105"/>
      <c r="I26" s="107"/>
    </row>
    <row r="27" spans="2:9" ht="30" customHeight="1">
      <c r="B27" s="71" t="s">
        <v>44</v>
      </c>
      <c r="C27" s="105"/>
      <c r="D27" s="106"/>
      <c r="E27" s="488"/>
      <c r="F27" s="488"/>
      <c r="G27" s="488"/>
      <c r="H27" s="105"/>
      <c r="I27" s="107"/>
    </row>
    <row r="28" spans="2:9" ht="30" customHeight="1" thickBot="1">
      <c r="B28" s="97" t="s">
        <v>44</v>
      </c>
      <c r="C28" s="98"/>
      <c r="D28" s="99"/>
      <c r="E28" s="489"/>
      <c r="F28" s="489"/>
      <c r="G28" s="489"/>
      <c r="H28" s="98"/>
      <c r="I28" s="100"/>
    </row>
    <row r="29" spans="2:9" ht="30" customHeight="1" thickTop="1">
      <c r="B29" s="101" t="s">
        <v>45</v>
      </c>
      <c r="C29" s="102"/>
      <c r="D29" s="103"/>
      <c r="E29" s="490"/>
      <c r="F29" s="490"/>
      <c r="G29" s="490"/>
      <c r="H29" s="102"/>
      <c r="I29" s="104"/>
    </row>
    <row r="30" spans="2:9" ht="30" customHeight="1">
      <c r="B30" s="71" t="s">
        <v>45</v>
      </c>
      <c r="C30" s="105"/>
      <c r="D30" s="106"/>
      <c r="E30" s="488"/>
      <c r="F30" s="488"/>
      <c r="G30" s="488"/>
      <c r="H30" s="105"/>
      <c r="I30" s="107"/>
    </row>
    <row r="31" spans="2:9" ht="30" customHeight="1">
      <c r="B31" s="71" t="s">
        <v>45</v>
      </c>
      <c r="C31" s="105"/>
      <c r="D31" s="106"/>
      <c r="E31" s="488"/>
      <c r="F31" s="488"/>
      <c r="G31" s="488"/>
      <c r="H31" s="105"/>
      <c r="I31" s="107"/>
    </row>
    <row r="32" spans="2:9" ht="30" customHeight="1">
      <c r="B32" s="71"/>
      <c r="C32" s="105"/>
      <c r="D32" s="106"/>
      <c r="E32" s="488"/>
      <c r="F32" s="488"/>
      <c r="G32" s="488"/>
      <c r="H32" s="105"/>
      <c r="I32" s="107"/>
    </row>
    <row r="34" spans="2:2">
      <c r="B34" s="108" t="s">
        <v>46</v>
      </c>
    </row>
    <row r="35" spans="2:2">
      <c r="B35" s="108" t="s">
        <v>47</v>
      </c>
    </row>
    <row r="36" spans="2:2">
      <c r="B36" s="109" t="s">
        <v>78</v>
      </c>
    </row>
    <row r="37" spans="2:2">
      <c r="B37" s="108" t="s">
        <v>48</v>
      </c>
    </row>
    <row r="38" spans="2:2">
      <c r="B38" s="108" t="s">
        <v>79</v>
      </c>
    </row>
    <row r="39" spans="2:2">
      <c r="B39" s="109" t="s">
        <v>80</v>
      </c>
    </row>
    <row r="40" spans="2:2">
      <c r="B40" s="109" t="s">
        <v>81</v>
      </c>
    </row>
  </sheetData>
  <mergeCells count="14">
    <mergeCell ref="G5:I5"/>
    <mergeCell ref="G6:I6"/>
    <mergeCell ref="G7:I7"/>
    <mergeCell ref="B13:C13"/>
    <mergeCell ref="E23:G23"/>
    <mergeCell ref="E30:G30"/>
    <mergeCell ref="E31:G31"/>
    <mergeCell ref="E32:G32"/>
    <mergeCell ref="E24:G24"/>
    <mergeCell ref="E25:G25"/>
    <mergeCell ref="E26:G26"/>
    <mergeCell ref="E27:G27"/>
    <mergeCell ref="E28:G28"/>
    <mergeCell ref="E29:G29"/>
  </mergeCells>
  <phoneticPr fontId="4"/>
  <pageMargins left="0.78740157480314965" right="0.19685039370078741" top="0.59055118110236227"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1:H29"/>
  <sheetViews>
    <sheetView zoomScaleNormal="100" zoomScaleSheetLayoutView="100" workbookViewId="0"/>
  </sheetViews>
  <sheetFormatPr defaultColWidth="9" defaultRowHeight="27.2" customHeight="1"/>
  <cols>
    <col min="1" max="1" width="1.75" style="65" customWidth="1"/>
    <col min="2" max="2" width="4.875" style="65" customWidth="1"/>
    <col min="3" max="3" width="10.5" style="65" bestFit="1" customWidth="1"/>
    <col min="4" max="4" width="11.25" style="65" customWidth="1"/>
    <col min="5" max="5" width="21.625" style="65" customWidth="1"/>
    <col min="6" max="6" width="3.5" style="65" customWidth="1"/>
    <col min="7" max="7" width="34.5" style="65" customWidth="1"/>
    <col min="8" max="8" width="4.875" style="65" customWidth="1"/>
    <col min="9" max="9" width="1.75" style="65" customWidth="1"/>
    <col min="10" max="16384" width="9" style="65"/>
  </cols>
  <sheetData>
    <row r="1" spans="3:8" ht="27.2" customHeight="1">
      <c r="G1" s="88" t="s">
        <v>29</v>
      </c>
      <c r="H1" s="88"/>
    </row>
    <row r="2" spans="3:8" ht="27.2" customHeight="1">
      <c r="C2" s="111" t="s">
        <v>9</v>
      </c>
      <c r="D2" s="90" t="str">
        <f>入力表!B13</f>
        <v>富山市長</v>
      </c>
    </row>
    <row r="3" spans="3:8" ht="27.2" customHeight="1">
      <c r="F3" s="91" t="s">
        <v>30</v>
      </c>
      <c r="G3" s="112" t="str">
        <f>入力表!B14</f>
        <v>富山市新桜町0番00号</v>
      </c>
      <c r="H3" s="112"/>
    </row>
    <row r="4" spans="3:8" ht="42" customHeight="1">
      <c r="F4" s="91" t="s">
        <v>31</v>
      </c>
      <c r="G4" s="112" t="str">
        <f>入力表!B15</f>
        <v>○○建設・△△興業富山2号線道路改良工事共同企業体</v>
      </c>
      <c r="H4" s="112"/>
    </row>
    <row r="5" spans="3:8" ht="27.2" customHeight="1">
      <c r="G5" s="112" t="str">
        <f>入力表!B17</f>
        <v>代表者　○○建設株式会社
代表取締役　大山　銀次</v>
      </c>
      <c r="H5" s="112"/>
    </row>
    <row r="7" spans="3:8" ht="27.2" customHeight="1">
      <c r="E7" s="113" t="s">
        <v>400</v>
      </c>
    </row>
    <row r="9" spans="3:8" ht="27.2" customHeight="1">
      <c r="C9" s="491" t="str">
        <f>入力表!B8</f>
        <v>令和3年4月1日</v>
      </c>
      <c r="D9" s="491"/>
      <c r="E9" s="65" t="s">
        <v>308</v>
      </c>
    </row>
    <row r="10" spans="3:8" ht="27.2" customHeight="1">
      <c r="C10" s="65" t="s">
        <v>421</v>
      </c>
      <c r="D10" s="93"/>
    </row>
    <row r="12" spans="3:8" ht="27.2" customHeight="1">
      <c r="E12" s="88" t="s">
        <v>34</v>
      </c>
    </row>
    <row r="14" spans="3:8" ht="27.2" customHeight="1">
      <c r="C14" s="65" t="s">
        <v>49</v>
      </c>
      <c r="E14" s="114">
        <v>0</v>
      </c>
    </row>
    <row r="15" spans="3:8" ht="27.2" customHeight="1">
      <c r="C15" s="65" t="s">
        <v>50</v>
      </c>
      <c r="E15" s="65" t="str">
        <f>入力表!B5</f>
        <v>富山2号線道路改良工事</v>
      </c>
    </row>
    <row r="16" spans="3:8" ht="27.2" customHeight="1">
      <c r="C16" s="65" t="s">
        <v>51</v>
      </c>
      <c r="E16" s="65" t="str">
        <f>入力表!B6</f>
        <v>富山市　総曲輪　地内</v>
      </c>
    </row>
    <row r="17" spans="3:8" ht="27.2" customHeight="1">
      <c r="C17" s="65" t="s">
        <v>52</v>
      </c>
      <c r="E17" s="65" t="str">
        <f>入力表!B9</f>
        <v>令和3年4月2日</v>
      </c>
      <c r="F17" s="65" t="s">
        <v>38</v>
      </c>
      <c r="G17" s="94" t="str">
        <f>入力表!B10</f>
        <v>令和4年1月12日</v>
      </c>
    </row>
    <row r="18" spans="3:8" ht="27.2" customHeight="1">
      <c r="C18" s="65" t="s">
        <v>407</v>
      </c>
      <c r="E18" s="65" t="str">
        <f>入力表!B7</f>
        <v>123,456,000 円</v>
      </c>
    </row>
    <row r="19" spans="3:8" ht="27.2" customHeight="1">
      <c r="C19" s="65" t="s">
        <v>53</v>
      </c>
    </row>
    <row r="20" spans="3:8" ht="27.2" customHeight="1">
      <c r="C20" s="65" t="s">
        <v>54</v>
      </c>
    </row>
    <row r="21" spans="3:8" ht="27.2" customHeight="1">
      <c r="C21" s="65" t="s">
        <v>55</v>
      </c>
    </row>
    <row r="22" spans="3:8" ht="27.2" customHeight="1">
      <c r="C22" s="65" t="s">
        <v>56</v>
      </c>
    </row>
    <row r="29" spans="3:8" ht="27.2" customHeight="1">
      <c r="G29" s="88" t="s">
        <v>57</v>
      </c>
      <c r="H29" s="88"/>
    </row>
  </sheetData>
  <mergeCells count="1">
    <mergeCell ref="C9:D9"/>
  </mergeCells>
  <phoneticPr fontId="4"/>
  <pageMargins left="0.78740157480314965" right="0.19685039370078741"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76"/>
  <sheetViews>
    <sheetView zoomScaleNormal="100" zoomScaleSheetLayoutView="100" workbookViewId="0"/>
  </sheetViews>
  <sheetFormatPr defaultColWidth="9" defaultRowHeight="27.2" customHeight="1"/>
  <cols>
    <col min="1" max="1" width="1.75" style="115" customWidth="1"/>
    <col min="2" max="2" width="23.5" style="115" customWidth="1"/>
    <col min="3" max="3" width="9.625" style="115" customWidth="1"/>
    <col min="4" max="4" width="2.25" style="116" customWidth="1"/>
    <col min="5" max="5" width="9.75" style="117" customWidth="1"/>
    <col min="6" max="6" width="2.25" style="116" customWidth="1"/>
    <col min="7" max="7" width="9" style="115" customWidth="1"/>
    <col min="8" max="8" width="15.5" style="115" customWidth="1"/>
    <col min="9" max="9" width="11.375" style="115" customWidth="1"/>
    <col min="10" max="10" width="7.625" style="115" customWidth="1"/>
    <col min="11" max="11" width="1.75" style="115" customWidth="1"/>
    <col min="12" max="16384" width="9" style="115"/>
  </cols>
  <sheetData>
    <row r="1" spans="2:10" ht="13.15" customHeight="1">
      <c r="J1" s="88" t="s">
        <v>511</v>
      </c>
    </row>
    <row r="2" spans="2:10" ht="19.149999999999999" customHeight="1">
      <c r="F2" s="92" t="s">
        <v>58</v>
      </c>
    </row>
    <row r="3" spans="2:10" ht="13.15" customHeight="1"/>
    <row r="4" spans="2:10" ht="13.15" customHeight="1">
      <c r="J4" s="88" t="s">
        <v>29</v>
      </c>
    </row>
    <row r="5" spans="2:10" ht="13.15" customHeight="1"/>
    <row r="6" spans="2:10" ht="14.45" customHeight="1">
      <c r="B6" s="90" t="s">
        <v>59</v>
      </c>
    </row>
    <row r="7" spans="2:10" ht="13.15" customHeight="1"/>
    <row r="8" spans="2:10" ht="42" customHeight="1">
      <c r="G8" s="91" t="s">
        <v>60</v>
      </c>
      <c r="H8" s="481" t="str">
        <f>入力表!B15</f>
        <v>○○建設・△△興業富山2号線道路改良工事共同企業体</v>
      </c>
      <c r="I8" s="481"/>
      <c r="J8" s="481"/>
    </row>
    <row r="9" spans="2:10" ht="13.15" customHeight="1">
      <c r="G9" s="88" t="s">
        <v>61</v>
      </c>
      <c r="H9" s="70" t="str">
        <f>入力表!B18</f>
        <v>婦中　和馬</v>
      </c>
    </row>
    <row r="10" spans="2:10" ht="13.15" customHeight="1"/>
    <row r="11" spans="2:10" ht="13.15" customHeight="1"/>
    <row r="12" spans="2:10" ht="27.2" customHeight="1">
      <c r="B12" s="94" t="s">
        <v>91</v>
      </c>
      <c r="C12" s="70" t="str">
        <f>入力表!B5</f>
        <v>富山2号線道路改良工事</v>
      </c>
    </row>
    <row r="13" spans="2:10" ht="27.2" customHeight="1">
      <c r="B13" s="94" t="s">
        <v>89</v>
      </c>
      <c r="C13" s="70" t="str">
        <f>入力表!B6</f>
        <v>富山市　総曲輪　地内</v>
      </c>
    </row>
    <row r="14" spans="2:10" ht="27.2" customHeight="1">
      <c r="B14" s="94" t="s">
        <v>408</v>
      </c>
      <c r="C14" s="70" t="str">
        <f>入力表!B7</f>
        <v>123,456,000 円</v>
      </c>
    </row>
    <row r="15" spans="2:10" ht="27.2" customHeight="1">
      <c r="B15" s="94" t="s">
        <v>90</v>
      </c>
      <c r="C15" s="70" t="str">
        <f>入力表!B9</f>
        <v>令和3年4月2日</v>
      </c>
      <c r="F15" s="93" t="s">
        <v>38</v>
      </c>
      <c r="G15" s="94" t="str">
        <f>入力表!B10</f>
        <v>令和4年1月12日</v>
      </c>
    </row>
    <row r="16" spans="2:10" ht="13.15" customHeight="1"/>
    <row r="17" spans="2:10" ht="13.15" customHeight="1">
      <c r="B17" s="118" t="s">
        <v>62</v>
      </c>
    </row>
    <row r="18" spans="2:10" ht="13.15" customHeight="1">
      <c r="J18" s="119"/>
    </row>
    <row r="19" spans="2:10" ht="13.15" customHeight="1">
      <c r="B19" s="120" t="s">
        <v>63</v>
      </c>
      <c r="C19" s="120" t="s">
        <v>64</v>
      </c>
      <c r="D19" s="121"/>
      <c r="E19" s="122" t="s">
        <v>71</v>
      </c>
      <c r="F19" s="123"/>
      <c r="G19" s="505" t="s">
        <v>65</v>
      </c>
      <c r="H19" s="506"/>
      <c r="I19" s="511" t="s">
        <v>43</v>
      </c>
      <c r="J19" s="511" t="s">
        <v>66</v>
      </c>
    </row>
    <row r="20" spans="2:10" ht="13.15" customHeight="1">
      <c r="B20" s="124" t="s">
        <v>67</v>
      </c>
      <c r="C20" s="124" t="s">
        <v>68</v>
      </c>
      <c r="D20" s="125"/>
      <c r="E20" s="126" t="s">
        <v>69</v>
      </c>
      <c r="F20" s="127"/>
      <c r="G20" s="501" t="s">
        <v>70</v>
      </c>
      <c r="H20" s="502"/>
      <c r="I20" s="512"/>
      <c r="J20" s="512"/>
    </row>
    <row r="21" spans="2:10" ht="27.2" customHeight="1">
      <c r="B21" s="128"/>
      <c r="C21" s="129"/>
      <c r="D21" s="495">
        <v>1320000</v>
      </c>
      <c r="E21" s="496"/>
      <c r="F21" s="130"/>
      <c r="G21" s="497"/>
      <c r="H21" s="498"/>
      <c r="I21" s="513"/>
      <c r="J21" s="514"/>
    </row>
    <row r="22" spans="2:10" ht="27.2" customHeight="1">
      <c r="B22" s="104"/>
      <c r="C22" s="131"/>
      <c r="D22" s="132" t="s">
        <v>509</v>
      </c>
      <c r="E22" s="133">
        <f>D21/11</f>
        <v>120000</v>
      </c>
      <c r="F22" s="134" t="s">
        <v>510</v>
      </c>
      <c r="G22" s="499"/>
      <c r="H22" s="500"/>
      <c r="I22" s="513"/>
      <c r="J22" s="514"/>
    </row>
    <row r="23" spans="2:10" ht="27.2" customHeight="1">
      <c r="B23" s="128"/>
      <c r="C23" s="129"/>
      <c r="D23" s="495"/>
      <c r="E23" s="496"/>
      <c r="F23" s="130"/>
      <c r="G23" s="497"/>
      <c r="H23" s="498"/>
      <c r="I23" s="509"/>
      <c r="J23" s="507"/>
    </row>
    <row r="24" spans="2:10" ht="27.2" customHeight="1">
      <c r="B24" s="104"/>
      <c r="C24" s="131"/>
      <c r="D24" s="132" t="s">
        <v>509</v>
      </c>
      <c r="E24" s="133"/>
      <c r="F24" s="134" t="s">
        <v>510</v>
      </c>
      <c r="G24" s="499"/>
      <c r="H24" s="500"/>
      <c r="I24" s="510"/>
      <c r="J24" s="508"/>
    </row>
    <row r="25" spans="2:10" ht="27.2" customHeight="1">
      <c r="B25" s="128"/>
      <c r="C25" s="129"/>
      <c r="D25" s="495"/>
      <c r="E25" s="496"/>
      <c r="F25" s="130"/>
      <c r="G25" s="497"/>
      <c r="H25" s="498"/>
      <c r="I25" s="509"/>
      <c r="J25" s="507"/>
    </row>
    <row r="26" spans="2:10" ht="27.2" customHeight="1">
      <c r="B26" s="104"/>
      <c r="C26" s="131"/>
      <c r="D26" s="132" t="s">
        <v>509</v>
      </c>
      <c r="E26" s="133"/>
      <c r="F26" s="134" t="s">
        <v>510</v>
      </c>
      <c r="G26" s="499"/>
      <c r="H26" s="500"/>
      <c r="I26" s="510"/>
      <c r="J26" s="508"/>
    </row>
    <row r="27" spans="2:10" ht="27.2" customHeight="1">
      <c r="B27" s="128"/>
      <c r="C27" s="129"/>
      <c r="D27" s="495"/>
      <c r="E27" s="496"/>
      <c r="F27" s="130"/>
      <c r="G27" s="497"/>
      <c r="H27" s="498"/>
      <c r="I27" s="509"/>
      <c r="J27" s="507"/>
    </row>
    <row r="28" spans="2:10" ht="27.2" customHeight="1">
      <c r="B28" s="104"/>
      <c r="C28" s="131"/>
      <c r="D28" s="132" t="s">
        <v>509</v>
      </c>
      <c r="E28" s="133"/>
      <c r="F28" s="134" t="s">
        <v>510</v>
      </c>
      <c r="G28" s="499"/>
      <c r="H28" s="500"/>
      <c r="I28" s="510"/>
      <c r="J28" s="508"/>
    </row>
    <row r="29" spans="2:10" ht="27.2" customHeight="1">
      <c r="B29" s="128"/>
      <c r="C29" s="129"/>
      <c r="D29" s="495"/>
      <c r="E29" s="496"/>
      <c r="F29" s="130"/>
      <c r="G29" s="497"/>
      <c r="H29" s="498"/>
      <c r="I29" s="509"/>
      <c r="J29" s="507"/>
    </row>
    <row r="30" spans="2:10" ht="27.2" customHeight="1">
      <c r="B30" s="104"/>
      <c r="C30" s="131"/>
      <c r="D30" s="132" t="s">
        <v>509</v>
      </c>
      <c r="E30" s="133"/>
      <c r="F30" s="134" t="s">
        <v>510</v>
      </c>
      <c r="G30" s="499"/>
      <c r="H30" s="500"/>
      <c r="I30" s="510"/>
      <c r="J30" s="508"/>
    </row>
    <row r="31" spans="2:10" ht="27.2" customHeight="1">
      <c r="B31" s="135"/>
      <c r="C31" s="136" t="s">
        <v>74</v>
      </c>
      <c r="D31" s="137"/>
      <c r="E31" s="503">
        <f>SUM(D:D)</f>
        <v>1320000</v>
      </c>
      <c r="F31" s="504"/>
      <c r="G31" s="138" t="s">
        <v>75</v>
      </c>
      <c r="H31" s="139"/>
      <c r="I31" s="139"/>
      <c r="J31" s="140"/>
    </row>
    <row r="32" spans="2:10" ht="42" customHeight="1">
      <c r="B32" s="71" t="s">
        <v>76</v>
      </c>
      <c r="C32" s="141"/>
      <c r="D32" s="142"/>
      <c r="E32" s="142"/>
      <c r="F32" s="142"/>
      <c r="G32" s="142"/>
      <c r="H32" s="142"/>
      <c r="I32" s="142"/>
      <c r="J32" s="143"/>
    </row>
    <row r="33" spans="2:10" ht="13.15" customHeight="1">
      <c r="B33" s="108" t="s">
        <v>77</v>
      </c>
    </row>
    <row r="34" spans="2:10" ht="13.15" customHeight="1">
      <c r="B34" s="108" t="s">
        <v>513</v>
      </c>
    </row>
    <row r="35" spans="2:10" ht="13.15" customHeight="1">
      <c r="B35" s="108" t="s">
        <v>82</v>
      </c>
    </row>
    <row r="36" spans="2:10" ht="13.15" customHeight="1">
      <c r="B36" s="108" t="s">
        <v>83</v>
      </c>
    </row>
    <row r="37" spans="2:10" ht="13.15" customHeight="1">
      <c r="B37" s="108" t="s">
        <v>84</v>
      </c>
    </row>
    <row r="38" spans="2:10" ht="13.15" customHeight="1">
      <c r="B38" s="108" t="s">
        <v>85</v>
      </c>
    </row>
    <row r="39" spans="2:10" ht="13.15" customHeight="1">
      <c r="B39" s="108" t="s">
        <v>86</v>
      </c>
    </row>
    <row r="40" spans="2:10" ht="13.15" customHeight="1">
      <c r="B40" s="109" t="s">
        <v>87</v>
      </c>
    </row>
    <row r="41" spans="2:10" ht="13.15" customHeight="1">
      <c r="B41" s="108" t="s">
        <v>88</v>
      </c>
    </row>
    <row r="42" spans="2:10" ht="13.15" customHeight="1"/>
    <row r="43" spans="2:10" ht="13.15" customHeight="1"/>
    <row r="44" spans="2:10" ht="13.15" customHeight="1">
      <c r="J44" s="88" t="s">
        <v>512</v>
      </c>
    </row>
    <row r="45" spans="2:10" ht="19.149999999999999" customHeight="1">
      <c r="F45" s="92" t="s">
        <v>92</v>
      </c>
      <c r="J45" s="119"/>
    </row>
    <row r="46" spans="2:10" ht="13.15" customHeight="1">
      <c r="J46" s="119"/>
    </row>
    <row r="47" spans="2:10" ht="13.15" customHeight="1">
      <c r="B47" s="120" t="s">
        <v>63</v>
      </c>
      <c r="C47" s="120" t="s">
        <v>64</v>
      </c>
      <c r="D47" s="144"/>
      <c r="E47" s="145" t="s">
        <v>71</v>
      </c>
      <c r="F47" s="146"/>
      <c r="G47" s="505" t="s">
        <v>65</v>
      </c>
      <c r="H47" s="506"/>
      <c r="I47" s="511" t="s">
        <v>43</v>
      </c>
      <c r="J47" s="511" t="s">
        <v>66</v>
      </c>
    </row>
    <row r="48" spans="2:10" ht="13.15" customHeight="1">
      <c r="B48" s="124" t="s">
        <v>67</v>
      </c>
      <c r="C48" s="124" t="s">
        <v>68</v>
      </c>
      <c r="D48" s="147"/>
      <c r="E48" s="148" t="s">
        <v>69</v>
      </c>
      <c r="F48" s="149"/>
      <c r="G48" s="501" t="s">
        <v>70</v>
      </c>
      <c r="H48" s="502"/>
      <c r="I48" s="512"/>
      <c r="J48" s="512"/>
    </row>
    <row r="49" spans="2:10" ht="27.2" customHeight="1">
      <c r="B49" s="128"/>
      <c r="C49" s="129"/>
      <c r="D49" s="495"/>
      <c r="E49" s="496"/>
      <c r="F49" s="130"/>
      <c r="G49" s="497"/>
      <c r="H49" s="498"/>
      <c r="I49" s="509"/>
      <c r="J49" s="507"/>
    </row>
    <row r="50" spans="2:10" ht="27.2" customHeight="1">
      <c r="B50" s="104"/>
      <c r="C50" s="131"/>
      <c r="D50" s="132" t="s">
        <v>509</v>
      </c>
      <c r="E50" s="133"/>
      <c r="F50" s="134" t="s">
        <v>510</v>
      </c>
      <c r="G50" s="499"/>
      <c r="H50" s="500"/>
      <c r="I50" s="510"/>
      <c r="J50" s="508"/>
    </row>
    <row r="51" spans="2:10" ht="27.2" customHeight="1">
      <c r="B51" s="128"/>
      <c r="C51" s="129"/>
      <c r="D51" s="495"/>
      <c r="E51" s="496"/>
      <c r="F51" s="130"/>
      <c r="G51" s="497"/>
      <c r="H51" s="498"/>
      <c r="I51" s="509"/>
      <c r="J51" s="507"/>
    </row>
    <row r="52" spans="2:10" ht="27.2" customHeight="1">
      <c r="B52" s="104"/>
      <c r="C52" s="131"/>
      <c r="D52" s="132" t="s">
        <v>509</v>
      </c>
      <c r="E52" s="133"/>
      <c r="F52" s="134" t="s">
        <v>510</v>
      </c>
      <c r="G52" s="499"/>
      <c r="H52" s="500"/>
      <c r="I52" s="510"/>
      <c r="J52" s="508"/>
    </row>
    <row r="53" spans="2:10" ht="27.2" customHeight="1">
      <c r="B53" s="128"/>
      <c r="C53" s="129"/>
      <c r="D53" s="495"/>
      <c r="E53" s="496"/>
      <c r="F53" s="130"/>
      <c r="G53" s="497"/>
      <c r="H53" s="498"/>
      <c r="I53" s="509"/>
      <c r="J53" s="507"/>
    </row>
    <row r="54" spans="2:10" ht="27.2" customHeight="1">
      <c r="B54" s="104"/>
      <c r="C54" s="131"/>
      <c r="D54" s="132" t="s">
        <v>509</v>
      </c>
      <c r="E54" s="133"/>
      <c r="F54" s="134" t="s">
        <v>510</v>
      </c>
      <c r="G54" s="499"/>
      <c r="H54" s="500"/>
      <c r="I54" s="510"/>
      <c r="J54" s="508"/>
    </row>
    <row r="55" spans="2:10" ht="27.2" customHeight="1">
      <c r="B55" s="128"/>
      <c r="C55" s="129"/>
      <c r="D55" s="495"/>
      <c r="E55" s="496"/>
      <c r="F55" s="130"/>
      <c r="G55" s="497"/>
      <c r="H55" s="498"/>
      <c r="I55" s="509"/>
      <c r="J55" s="507"/>
    </row>
    <row r="56" spans="2:10" ht="27.2" customHeight="1">
      <c r="B56" s="104"/>
      <c r="C56" s="131"/>
      <c r="D56" s="132" t="s">
        <v>509</v>
      </c>
      <c r="E56" s="133"/>
      <c r="F56" s="134" t="s">
        <v>510</v>
      </c>
      <c r="G56" s="499"/>
      <c r="H56" s="500"/>
      <c r="I56" s="510"/>
      <c r="J56" s="508"/>
    </row>
    <row r="57" spans="2:10" ht="27.2" customHeight="1">
      <c r="B57" s="128"/>
      <c r="C57" s="129"/>
      <c r="D57" s="495"/>
      <c r="E57" s="496"/>
      <c r="F57" s="130"/>
      <c r="G57" s="497"/>
      <c r="H57" s="498"/>
      <c r="I57" s="509"/>
      <c r="J57" s="507"/>
    </row>
    <row r="58" spans="2:10" ht="27.2" customHeight="1">
      <c r="B58" s="104"/>
      <c r="C58" s="131"/>
      <c r="D58" s="132" t="s">
        <v>509</v>
      </c>
      <c r="E58" s="133"/>
      <c r="F58" s="134" t="s">
        <v>510</v>
      </c>
      <c r="G58" s="499"/>
      <c r="H58" s="500"/>
      <c r="I58" s="510"/>
      <c r="J58" s="508"/>
    </row>
    <row r="59" spans="2:10" ht="27.2" customHeight="1">
      <c r="B59" s="128"/>
      <c r="C59" s="129"/>
      <c r="D59" s="495"/>
      <c r="E59" s="496"/>
      <c r="F59" s="130"/>
      <c r="G59" s="497"/>
      <c r="H59" s="498"/>
      <c r="I59" s="509"/>
      <c r="J59" s="507"/>
    </row>
    <row r="60" spans="2:10" ht="27.2" customHeight="1">
      <c r="B60" s="104"/>
      <c r="C60" s="131"/>
      <c r="D60" s="132" t="s">
        <v>509</v>
      </c>
      <c r="E60" s="133"/>
      <c r="F60" s="134" t="s">
        <v>510</v>
      </c>
      <c r="G60" s="499"/>
      <c r="H60" s="500"/>
      <c r="I60" s="510"/>
      <c r="J60" s="508"/>
    </row>
    <row r="61" spans="2:10" ht="27.2" customHeight="1">
      <c r="B61" s="128"/>
      <c r="C61" s="129"/>
      <c r="D61" s="495"/>
      <c r="E61" s="496"/>
      <c r="F61" s="130"/>
      <c r="G61" s="497"/>
      <c r="H61" s="498"/>
      <c r="I61" s="509"/>
      <c r="J61" s="507"/>
    </row>
    <row r="62" spans="2:10" ht="27.2" customHeight="1">
      <c r="B62" s="104"/>
      <c r="C62" s="131"/>
      <c r="D62" s="132" t="s">
        <v>509</v>
      </c>
      <c r="E62" s="133"/>
      <c r="F62" s="134" t="s">
        <v>510</v>
      </c>
      <c r="G62" s="499"/>
      <c r="H62" s="500"/>
      <c r="I62" s="510"/>
      <c r="J62" s="508"/>
    </row>
    <row r="63" spans="2:10" ht="27.2" customHeight="1">
      <c r="B63" s="128"/>
      <c r="C63" s="129"/>
      <c r="D63" s="495"/>
      <c r="E63" s="496"/>
      <c r="F63" s="130"/>
      <c r="G63" s="497"/>
      <c r="H63" s="498"/>
      <c r="I63" s="509"/>
      <c r="J63" s="507"/>
    </row>
    <row r="64" spans="2:10" ht="27.2" customHeight="1">
      <c r="B64" s="104"/>
      <c r="C64" s="131"/>
      <c r="D64" s="132" t="s">
        <v>509</v>
      </c>
      <c r="E64" s="133"/>
      <c r="F64" s="134" t="s">
        <v>510</v>
      </c>
      <c r="G64" s="499"/>
      <c r="H64" s="500"/>
      <c r="I64" s="510"/>
      <c r="J64" s="508"/>
    </row>
    <row r="65" spans="2:10" ht="27.2" customHeight="1">
      <c r="B65" s="128"/>
      <c r="C65" s="129"/>
      <c r="D65" s="495"/>
      <c r="E65" s="496"/>
      <c r="F65" s="130"/>
      <c r="G65" s="497"/>
      <c r="H65" s="498"/>
      <c r="I65" s="509"/>
      <c r="J65" s="507"/>
    </row>
    <row r="66" spans="2:10" ht="27.2" customHeight="1">
      <c r="B66" s="104"/>
      <c r="C66" s="131"/>
      <c r="D66" s="132" t="s">
        <v>509</v>
      </c>
      <c r="E66" s="133"/>
      <c r="F66" s="134" t="s">
        <v>510</v>
      </c>
      <c r="G66" s="499"/>
      <c r="H66" s="500"/>
      <c r="I66" s="510"/>
      <c r="J66" s="508"/>
    </row>
    <row r="67" spans="2:10" ht="27.2" customHeight="1">
      <c r="B67" s="128"/>
      <c r="C67" s="129"/>
      <c r="D67" s="495"/>
      <c r="E67" s="496"/>
      <c r="F67" s="130"/>
      <c r="G67" s="497"/>
      <c r="H67" s="498"/>
      <c r="I67" s="509"/>
      <c r="J67" s="507"/>
    </row>
    <row r="68" spans="2:10" ht="27.2" customHeight="1">
      <c r="B68" s="104"/>
      <c r="C68" s="131"/>
      <c r="D68" s="132" t="s">
        <v>509</v>
      </c>
      <c r="E68" s="133"/>
      <c r="F68" s="134" t="s">
        <v>510</v>
      </c>
      <c r="G68" s="499"/>
      <c r="H68" s="500"/>
      <c r="I68" s="510"/>
      <c r="J68" s="508"/>
    </row>
    <row r="69" spans="2:10" ht="27.2" customHeight="1">
      <c r="B69" s="128"/>
      <c r="C69" s="129"/>
      <c r="D69" s="495"/>
      <c r="E69" s="496"/>
      <c r="F69" s="130"/>
      <c r="G69" s="497"/>
      <c r="H69" s="498"/>
      <c r="I69" s="509"/>
      <c r="J69" s="507"/>
    </row>
    <row r="70" spans="2:10" ht="27.2" customHeight="1">
      <c r="B70" s="104"/>
      <c r="C70" s="131"/>
      <c r="D70" s="132" t="s">
        <v>509</v>
      </c>
      <c r="E70" s="133"/>
      <c r="F70" s="134" t="s">
        <v>510</v>
      </c>
      <c r="G70" s="499"/>
      <c r="H70" s="500"/>
      <c r="I70" s="510"/>
      <c r="J70" s="508"/>
    </row>
    <row r="71" spans="2:10" ht="27.2" customHeight="1">
      <c r="B71" s="128"/>
      <c r="C71" s="129"/>
      <c r="D71" s="495"/>
      <c r="E71" s="496"/>
      <c r="F71" s="130"/>
      <c r="G71" s="497"/>
      <c r="H71" s="498"/>
      <c r="I71" s="509"/>
      <c r="J71" s="507"/>
    </row>
    <row r="72" spans="2:10" ht="27.2" customHeight="1">
      <c r="B72" s="104"/>
      <c r="C72" s="131"/>
      <c r="D72" s="132" t="s">
        <v>509</v>
      </c>
      <c r="E72" s="133"/>
      <c r="F72" s="134" t="s">
        <v>510</v>
      </c>
      <c r="G72" s="499"/>
      <c r="H72" s="500"/>
      <c r="I72" s="510"/>
      <c r="J72" s="508"/>
    </row>
    <row r="73" spans="2:10" ht="27.2" customHeight="1">
      <c r="B73" s="128"/>
      <c r="C73" s="129"/>
      <c r="D73" s="495"/>
      <c r="E73" s="496"/>
      <c r="F73" s="130"/>
      <c r="G73" s="497"/>
      <c r="H73" s="498"/>
      <c r="I73" s="509"/>
      <c r="J73" s="507"/>
    </row>
    <row r="74" spans="2:10" ht="27.2" customHeight="1">
      <c r="B74" s="104"/>
      <c r="C74" s="131"/>
      <c r="D74" s="132" t="s">
        <v>509</v>
      </c>
      <c r="E74" s="133"/>
      <c r="F74" s="134" t="s">
        <v>510</v>
      </c>
      <c r="G74" s="499"/>
      <c r="H74" s="500"/>
      <c r="I74" s="510"/>
      <c r="J74" s="508"/>
    </row>
    <row r="75" spans="2:10" ht="27.2" customHeight="1">
      <c r="B75" s="128"/>
      <c r="C75" s="129"/>
      <c r="D75" s="495"/>
      <c r="E75" s="496"/>
      <c r="F75" s="130"/>
      <c r="G75" s="497"/>
      <c r="H75" s="498"/>
      <c r="I75" s="509"/>
      <c r="J75" s="507"/>
    </row>
    <row r="76" spans="2:10" ht="27.2" customHeight="1">
      <c r="B76" s="104"/>
      <c r="C76" s="131"/>
      <c r="D76" s="132" t="s">
        <v>509</v>
      </c>
      <c r="E76" s="133"/>
      <c r="F76" s="134" t="s">
        <v>510</v>
      </c>
      <c r="G76" s="499"/>
      <c r="H76" s="500"/>
      <c r="I76" s="510"/>
      <c r="J76" s="508"/>
    </row>
  </sheetData>
  <mergeCells count="86">
    <mergeCell ref="D21:E21"/>
    <mergeCell ref="G21:H22"/>
    <mergeCell ref="D23:E23"/>
    <mergeCell ref="G23:H24"/>
    <mergeCell ref="I73:I74"/>
    <mergeCell ref="I65:I66"/>
    <mergeCell ref="I57:I58"/>
    <mergeCell ref="I49:I50"/>
    <mergeCell ref="I27:I28"/>
    <mergeCell ref="D55:E55"/>
    <mergeCell ref="G55:H56"/>
    <mergeCell ref="D57:E57"/>
    <mergeCell ref="G57:H58"/>
    <mergeCell ref="D25:E25"/>
    <mergeCell ref="G25:H26"/>
    <mergeCell ref="D27:E27"/>
    <mergeCell ref="J73:J74"/>
    <mergeCell ref="I75:I76"/>
    <mergeCell ref="J75:J76"/>
    <mergeCell ref="I69:I70"/>
    <mergeCell ref="J69:J70"/>
    <mergeCell ref="I71:I72"/>
    <mergeCell ref="J71:J72"/>
    <mergeCell ref="J65:J66"/>
    <mergeCell ref="I67:I68"/>
    <mergeCell ref="J67:J68"/>
    <mergeCell ref="I61:I62"/>
    <mergeCell ref="J61:J62"/>
    <mergeCell ref="I63:I64"/>
    <mergeCell ref="J63:J64"/>
    <mergeCell ref="J57:J58"/>
    <mergeCell ref="I59:I60"/>
    <mergeCell ref="J59:J60"/>
    <mergeCell ref="I53:I54"/>
    <mergeCell ref="J53:J54"/>
    <mergeCell ref="I55:I56"/>
    <mergeCell ref="J55:J56"/>
    <mergeCell ref="J49:J50"/>
    <mergeCell ref="I51:I52"/>
    <mergeCell ref="J51:J52"/>
    <mergeCell ref="I47:I48"/>
    <mergeCell ref="J47:J48"/>
    <mergeCell ref="H8:J8"/>
    <mergeCell ref="I19:I20"/>
    <mergeCell ref="J19:J20"/>
    <mergeCell ref="I21:I22"/>
    <mergeCell ref="J21:J22"/>
    <mergeCell ref="G19:H19"/>
    <mergeCell ref="G20:H20"/>
    <mergeCell ref="J27:J28"/>
    <mergeCell ref="I29:I30"/>
    <mergeCell ref="J29:J30"/>
    <mergeCell ref="I23:I24"/>
    <mergeCell ref="J23:J24"/>
    <mergeCell ref="I25:I26"/>
    <mergeCell ref="J25:J26"/>
    <mergeCell ref="G27:H28"/>
    <mergeCell ref="D29:E29"/>
    <mergeCell ref="G29:H30"/>
    <mergeCell ref="E31:F31"/>
    <mergeCell ref="G47:H47"/>
    <mergeCell ref="D69:E69"/>
    <mergeCell ref="G69:H70"/>
    <mergeCell ref="D71:E71"/>
    <mergeCell ref="G71:H72"/>
    <mergeCell ref="G48:H48"/>
    <mergeCell ref="D49:E49"/>
    <mergeCell ref="G49:H50"/>
    <mergeCell ref="D51:E51"/>
    <mergeCell ref="G51:H52"/>
    <mergeCell ref="D73:E73"/>
    <mergeCell ref="G73:H74"/>
    <mergeCell ref="D53:E53"/>
    <mergeCell ref="G53:H54"/>
    <mergeCell ref="D75:E75"/>
    <mergeCell ref="G75:H76"/>
    <mergeCell ref="D59:E59"/>
    <mergeCell ref="G59:H60"/>
    <mergeCell ref="D61:E61"/>
    <mergeCell ref="G61:H62"/>
    <mergeCell ref="D63:E63"/>
    <mergeCell ref="G63:H64"/>
    <mergeCell ref="D65:E65"/>
    <mergeCell ref="G65:H66"/>
    <mergeCell ref="D67:E67"/>
    <mergeCell ref="G67:H68"/>
  </mergeCells>
  <phoneticPr fontId="4"/>
  <pageMargins left="0.78740157480314965" right="0.19685039370078741" top="0.59055118110236227" bottom="0.39370078740157483" header="0.59055118110236227" footer="0.31496062992125984"/>
  <pageSetup paperSize="9" orientation="portrait" r:id="rId1"/>
  <headerFooter>
    <firstHeader>&amp;R&amp;"ＭＳ 明朝,標準"（&amp;P／&amp;N）</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I92"/>
  <sheetViews>
    <sheetView zoomScaleNormal="100" zoomScaleSheetLayoutView="100" workbookViewId="0"/>
  </sheetViews>
  <sheetFormatPr defaultColWidth="9" defaultRowHeight="19.149999999999999" customHeight="1"/>
  <cols>
    <col min="1" max="1" width="1.75" style="65" customWidth="1"/>
    <col min="2" max="2" width="3.875" style="93" customWidth="1"/>
    <col min="3" max="3" width="15.625" style="65" customWidth="1"/>
    <col min="4" max="4" width="18.75" style="160" customWidth="1"/>
    <col min="5" max="7" width="9.875" style="93" customWidth="1"/>
    <col min="8" max="8" width="13.375" style="93" customWidth="1"/>
    <col min="9" max="9" width="9.875" style="65" customWidth="1"/>
    <col min="10" max="10" width="1.75" style="65" customWidth="1"/>
    <col min="11" max="16384" width="9" style="65"/>
  </cols>
  <sheetData>
    <row r="1" spans="2:9" ht="13.15" customHeight="1">
      <c r="B1" s="65"/>
      <c r="D1" s="65"/>
      <c r="E1" s="65"/>
      <c r="F1" s="65"/>
      <c r="G1" s="65"/>
      <c r="H1" s="65"/>
    </row>
    <row r="2" spans="2:9" ht="13.15" customHeight="1">
      <c r="B2" s="65"/>
      <c r="D2" s="65"/>
      <c r="E2" s="65"/>
      <c r="F2" s="65"/>
      <c r="G2" s="65"/>
      <c r="H2" s="65"/>
    </row>
    <row r="3" spans="2:9" ht="13.15" customHeight="1">
      <c r="B3" s="65"/>
      <c r="D3" s="65"/>
      <c r="E3" s="65"/>
      <c r="F3" s="65"/>
      <c r="G3" s="65"/>
      <c r="H3" s="65"/>
      <c r="I3" s="88" t="s">
        <v>29</v>
      </c>
    </row>
    <row r="4" spans="2:9" ht="13.15" customHeight="1">
      <c r="B4" s="65"/>
      <c r="D4" s="65"/>
      <c r="E4" s="65"/>
      <c r="F4" s="65"/>
      <c r="G4" s="65"/>
      <c r="H4" s="65"/>
    </row>
    <row r="5" spans="2:9" ht="14.45" customHeight="1">
      <c r="B5" s="90" t="s">
        <v>59</v>
      </c>
      <c r="C5" s="90"/>
      <c r="D5" s="65"/>
      <c r="E5" s="65"/>
      <c r="F5" s="65"/>
      <c r="G5" s="65"/>
      <c r="H5" s="65"/>
    </row>
    <row r="6" spans="2:9" ht="13.15" customHeight="1">
      <c r="B6" s="65"/>
      <c r="D6" s="65"/>
      <c r="E6" s="65"/>
      <c r="F6" s="65"/>
      <c r="G6" s="65"/>
      <c r="H6" s="65"/>
    </row>
    <row r="7" spans="2:9" ht="42" customHeight="1">
      <c r="B7" s="65"/>
      <c r="D7" s="65"/>
      <c r="E7" s="65"/>
      <c r="F7" s="91" t="s">
        <v>100</v>
      </c>
      <c r="G7" s="481" t="str">
        <f>入力表!B15</f>
        <v>○○建設・△△興業富山2号線道路改良工事共同企業体</v>
      </c>
      <c r="H7" s="481"/>
      <c r="I7" s="481"/>
    </row>
    <row r="8" spans="2:9" ht="13.15" customHeight="1">
      <c r="B8" s="65"/>
      <c r="D8" s="65"/>
      <c r="E8" s="65"/>
      <c r="F8" s="88" t="s">
        <v>102</v>
      </c>
      <c r="G8" s="65" t="str">
        <f>入力表!B18</f>
        <v>婦中　和馬</v>
      </c>
      <c r="H8" s="65"/>
    </row>
    <row r="9" spans="2:9" ht="13.15" customHeight="1">
      <c r="B9" s="65"/>
      <c r="D9" s="65"/>
      <c r="E9" s="65"/>
      <c r="F9" s="65"/>
      <c r="G9" s="65"/>
      <c r="H9" s="65"/>
    </row>
    <row r="10" spans="2:9" ht="19.149999999999999" customHeight="1">
      <c r="B10" s="65"/>
      <c r="D10" s="65"/>
      <c r="E10" s="92" t="s">
        <v>103</v>
      </c>
      <c r="F10" s="65"/>
      <c r="G10" s="65"/>
      <c r="H10" s="65"/>
    </row>
    <row r="11" spans="2:9" ht="13.15" customHeight="1">
      <c r="B11" s="65"/>
      <c r="D11" s="65"/>
      <c r="E11" s="65"/>
      <c r="F11" s="65"/>
      <c r="G11" s="65"/>
      <c r="H11" s="65"/>
    </row>
    <row r="12" spans="2:9" ht="13.15" customHeight="1">
      <c r="B12" s="491" t="str">
        <f>入力表!B8</f>
        <v>令和3年4月1日</v>
      </c>
      <c r="C12" s="491"/>
      <c r="D12" s="65" t="s">
        <v>107</v>
      </c>
      <c r="E12" s="65"/>
      <c r="F12" s="65"/>
      <c r="G12" s="65"/>
      <c r="H12" s="65"/>
    </row>
    <row r="13" spans="2:9" ht="13.15" customHeight="1">
      <c r="B13" s="65" t="s">
        <v>106</v>
      </c>
      <c r="D13" s="65"/>
      <c r="E13" s="65"/>
      <c r="F13" s="65"/>
      <c r="G13" s="65"/>
      <c r="H13" s="65"/>
    </row>
    <row r="14" spans="2:9" ht="13.15" customHeight="1">
      <c r="B14" s="65" t="s">
        <v>104</v>
      </c>
      <c r="D14" s="65"/>
      <c r="E14" s="65"/>
      <c r="F14" s="65"/>
      <c r="G14" s="65"/>
      <c r="H14" s="65"/>
    </row>
    <row r="15" spans="2:9" ht="13.15" customHeight="1">
      <c r="B15" s="65" t="s">
        <v>105</v>
      </c>
      <c r="D15" s="65"/>
      <c r="E15" s="65"/>
      <c r="F15" s="65"/>
      <c r="G15" s="65"/>
      <c r="H15" s="65"/>
    </row>
    <row r="16" spans="2:9" ht="13.15" customHeight="1">
      <c r="B16" s="65"/>
      <c r="D16" s="65"/>
      <c r="E16" s="65"/>
      <c r="F16" s="65"/>
      <c r="G16" s="65"/>
      <c r="H16" s="65"/>
    </row>
    <row r="17" spans="2:9" ht="13.15" customHeight="1">
      <c r="B17" s="65"/>
      <c r="D17" s="65"/>
      <c r="E17" s="93" t="s">
        <v>108</v>
      </c>
      <c r="F17" s="65"/>
      <c r="G17" s="65"/>
      <c r="H17" s="65"/>
    </row>
    <row r="18" spans="2:9" ht="13.15" customHeight="1">
      <c r="B18" s="65"/>
      <c r="D18" s="65"/>
      <c r="F18" s="65"/>
      <c r="G18" s="65"/>
      <c r="H18" s="65"/>
    </row>
    <row r="19" spans="2:9" ht="13.15" customHeight="1">
      <c r="B19" s="65"/>
      <c r="C19" s="65" t="s">
        <v>112</v>
      </c>
      <c r="D19" s="65" t="str">
        <f>入力表!B5</f>
        <v>富山2号線道路改良工事</v>
      </c>
      <c r="E19" s="65"/>
      <c r="F19" s="65"/>
      <c r="G19" s="65"/>
      <c r="H19" s="65"/>
    </row>
    <row r="20" spans="2:9" ht="13.15" customHeight="1">
      <c r="B20" s="65"/>
      <c r="D20" s="65"/>
      <c r="E20" s="65"/>
      <c r="F20" s="65"/>
      <c r="G20" s="65"/>
      <c r="H20" s="65"/>
    </row>
    <row r="21" spans="2:9" ht="13.15" customHeight="1">
      <c r="B21" s="74"/>
      <c r="C21" s="75"/>
      <c r="D21" s="78"/>
      <c r="E21" s="150" t="s">
        <v>94</v>
      </c>
      <c r="F21" s="150" t="s">
        <v>95</v>
      </c>
      <c r="G21" s="150" t="s">
        <v>96</v>
      </c>
      <c r="H21" s="150" t="s">
        <v>97</v>
      </c>
      <c r="I21" s="151"/>
    </row>
    <row r="22" spans="2:9" ht="67.150000000000006" customHeight="1">
      <c r="B22" s="152"/>
      <c r="C22" s="153" t="s">
        <v>98</v>
      </c>
      <c r="D22" s="87"/>
      <c r="E22" s="154" t="s">
        <v>93</v>
      </c>
      <c r="F22" s="154" t="s">
        <v>109</v>
      </c>
      <c r="G22" s="154" t="s">
        <v>110</v>
      </c>
      <c r="H22" s="154" t="s">
        <v>111</v>
      </c>
      <c r="I22" s="101" t="s">
        <v>66</v>
      </c>
    </row>
    <row r="23" spans="2:9" ht="19.149999999999999" customHeight="1">
      <c r="B23" s="96" t="s">
        <v>114</v>
      </c>
      <c r="C23" s="515"/>
      <c r="D23" s="516"/>
      <c r="E23" s="71" t="s">
        <v>125</v>
      </c>
      <c r="F23" s="71" t="s">
        <v>125</v>
      </c>
      <c r="G23" s="71"/>
      <c r="H23" s="71"/>
      <c r="I23" s="155"/>
    </row>
    <row r="24" spans="2:9" ht="19.149999999999999" customHeight="1">
      <c r="B24" s="156" t="s">
        <v>113</v>
      </c>
      <c r="C24" s="515"/>
      <c r="D24" s="516"/>
      <c r="E24" s="71"/>
      <c r="F24" s="71"/>
      <c r="G24" s="71"/>
      <c r="H24" s="71"/>
      <c r="I24" s="155"/>
    </row>
    <row r="25" spans="2:9" ht="19.149999999999999" customHeight="1" thickBot="1">
      <c r="B25" s="157"/>
      <c r="C25" s="517"/>
      <c r="D25" s="518"/>
      <c r="E25" s="97"/>
      <c r="F25" s="97"/>
      <c r="G25" s="97"/>
      <c r="H25" s="97"/>
      <c r="I25" s="158"/>
    </row>
    <row r="26" spans="2:9" ht="19.149999999999999" customHeight="1" thickTop="1">
      <c r="B26" s="156"/>
      <c r="C26" s="519"/>
      <c r="D26" s="520"/>
      <c r="E26" s="101"/>
      <c r="F26" s="101"/>
      <c r="G26" s="101"/>
      <c r="H26" s="101"/>
      <c r="I26" s="159"/>
    </row>
    <row r="27" spans="2:9" ht="19.149999999999999" customHeight="1">
      <c r="B27" s="156" t="s">
        <v>123</v>
      </c>
      <c r="C27" s="515"/>
      <c r="D27" s="516"/>
      <c r="E27" s="71"/>
      <c r="F27" s="71"/>
      <c r="G27" s="71"/>
      <c r="H27" s="71"/>
      <c r="I27" s="155"/>
    </row>
    <row r="28" spans="2:9" ht="19.149999999999999" customHeight="1">
      <c r="B28" s="156" t="s">
        <v>113</v>
      </c>
      <c r="C28" s="515"/>
      <c r="D28" s="516"/>
      <c r="E28" s="71"/>
      <c r="F28" s="71"/>
      <c r="G28" s="71"/>
      <c r="H28" s="71"/>
      <c r="I28" s="155"/>
    </row>
    <row r="29" spans="2:9" ht="19.149999999999999" customHeight="1">
      <c r="B29" s="156"/>
      <c r="C29" s="515"/>
      <c r="D29" s="516"/>
      <c r="E29" s="71"/>
      <c r="F29" s="71"/>
      <c r="G29" s="71"/>
      <c r="H29" s="71"/>
      <c r="I29" s="155"/>
    </row>
    <row r="30" spans="2:9" ht="19.149999999999999" customHeight="1">
      <c r="B30" s="156"/>
      <c r="C30" s="515"/>
      <c r="D30" s="516"/>
      <c r="E30" s="71"/>
      <c r="F30" s="71"/>
      <c r="G30" s="71"/>
      <c r="H30" s="71"/>
      <c r="I30" s="155"/>
    </row>
    <row r="31" spans="2:9" ht="19.149999999999999" customHeight="1">
      <c r="B31" s="156"/>
      <c r="C31" s="515"/>
      <c r="D31" s="516"/>
      <c r="E31" s="71"/>
      <c r="F31" s="71"/>
      <c r="G31" s="71"/>
      <c r="H31" s="71"/>
      <c r="I31" s="155"/>
    </row>
    <row r="32" spans="2:9" ht="19.149999999999999" customHeight="1">
      <c r="B32" s="156"/>
      <c r="C32" s="515"/>
      <c r="D32" s="516"/>
      <c r="E32" s="71"/>
      <c r="F32" s="71"/>
      <c r="G32" s="71"/>
      <c r="H32" s="71"/>
      <c r="I32" s="155"/>
    </row>
    <row r="33" spans="2:9" ht="19.149999999999999" customHeight="1">
      <c r="B33" s="156"/>
      <c r="C33" s="515"/>
      <c r="D33" s="516"/>
      <c r="E33" s="71"/>
      <c r="F33" s="71"/>
      <c r="G33" s="71"/>
      <c r="H33" s="71"/>
      <c r="I33" s="155"/>
    </row>
    <row r="34" spans="2:9" ht="19.149999999999999" customHeight="1">
      <c r="B34" s="156"/>
      <c r="C34" s="515"/>
      <c r="D34" s="516"/>
      <c r="E34" s="71"/>
      <c r="F34" s="71"/>
      <c r="G34" s="71"/>
      <c r="H34" s="71"/>
      <c r="I34" s="155"/>
    </row>
    <row r="35" spans="2:9" ht="19.149999999999999" customHeight="1">
      <c r="B35" s="156"/>
      <c r="C35" s="515"/>
      <c r="D35" s="516"/>
      <c r="E35" s="71"/>
      <c r="F35" s="71"/>
      <c r="G35" s="71"/>
      <c r="H35" s="71"/>
      <c r="I35" s="155"/>
    </row>
    <row r="36" spans="2:9" ht="19.149999999999999" customHeight="1">
      <c r="B36" s="156"/>
      <c r="C36" s="515"/>
      <c r="D36" s="516"/>
      <c r="E36" s="71"/>
      <c r="F36" s="71"/>
      <c r="G36" s="71"/>
      <c r="H36" s="71"/>
      <c r="I36" s="155"/>
    </row>
    <row r="37" spans="2:9" ht="19.149999999999999" customHeight="1">
      <c r="B37" s="156"/>
      <c r="C37" s="515"/>
      <c r="D37" s="516"/>
      <c r="E37" s="71"/>
      <c r="F37" s="71"/>
      <c r="G37" s="71"/>
      <c r="H37" s="71"/>
      <c r="I37" s="155"/>
    </row>
    <row r="38" spans="2:9" ht="19.149999999999999" customHeight="1">
      <c r="B38" s="156"/>
      <c r="C38" s="515"/>
      <c r="D38" s="516"/>
      <c r="E38" s="71"/>
      <c r="F38" s="71"/>
      <c r="G38" s="71"/>
      <c r="H38" s="71"/>
      <c r="I38" s="155"/>
    </row>
    <row r="39" spans="2:9" ht="19.149999999999999" customHeight="1">
      <c r="B39" s="156"/>
      <c r="C39" s="515"/>
      <c r="D39" s="516"/>
      <c r="E39" s="71"/>
      <c r="F39" s="71"/>
      <c r="G39" s="71"/>
      <c r="H39" s="71"/>
      <c r="I39" s="155"/>
    </row>
    <row r="40" spans="2:9" ht="19.149999999999999" customHeight="1">
      <c r="B40" s="101"/>
      <c r="C40" s="515"/>
      <c r="D40" s="516"/>
      <c r="E40" s="71"/>
      <c r="F40" s="71"/>
      <c r="G40" s="71"/>
      <c r="H40" s="71"/>
      <c r="I40" s="155"/>
    </row>
    <row r="41" spans="2:9" ht="13.5">
      <c r="B41" s="115" t="s">
        <v>115</v>
      </c>
    </row>
    <row r="42" spans="2:9" ht="10.9" customHeight="1">
      <c r="B42" s="115" t="s">
        <v>116</v>
      </c>
    </row>
    <row r="43" spans="2:9" ht="10.9" customHeight="1">
      <c r="B43" s="115" t="s">
        <v>117</v>
      </c>
    </row>
    <row r="44" spans="2:9" ht="10.9" customHeight="1">
      <c r="B44" s="115" t="s">
        <v>118</v>
      </c>
    </row>
    <row r="45" spans="2:9" ht="10.9" customHeight="1">
      <c r="B45" s="115" t="s">
        <v>119</v>
      </c>
    </row>
    <row r="46" spans="2:9" ht="10.9" customHeight="1">
      <c r="B46" s="115" t="s">
        <v>120</v>
      </c>
    </row>
    <row r="47" spans="2:9" ht="10.9" customHeight="1">
      <c r="B47" s="115" t="s">
        <v>121</v>
      </c>
    </row>
    <row r="48" spans="2:9" ht="10.9" customHeight="1">
      <c r="B48" s="115" t="s">
        <v>122</v>
      </c>
    </row>
    <row r="49" spans="2:9" ht="10.9" customHeight="1">
      <c r="B49" s="65"/>
    </row>
    <row r="50" spans="2:9" ht="13.15" customHeight="1">
      <c r="B50" s="65"/>
    </row>
    <row r="51" spans="2:9" ht="19.149999999999999" customHeight="1">
      <c r="B51" s="65"/>
      <c r="E51" s="92" t="s">
        <v>124</v>
      </c>
    </row>
    <row r="52" spans="2:9" ht="13.15" customHeight="1">
      <c r="B52" s="65"/>
    </row>
    <row r="53" spans="2:9" ht="13.15" customHeight="1">
      <c r="B53" s="74"/>
      <c r="C53" s="75"/>
      <c r="D53" s="78"/>
      <c r="E53" s="150" t="s">
        <v>94</v>
      </c>
      <c r="F53" s="150" t="s">
        <v>95</v>
      </c>
      <c r="G53" s="150" t="s">
        <v>96</v>
      </c>
      <c r="H53" s="150" t="s">
        <v>97</v>
      </c>
      <c r="I53" s="151"/>
    </row>
    <row r="54" spans="2:9" ht="67.150000000000006" customHeight="1">
      <c r="B54" s="83"/>
      <c r="C54" s="153" t="s">
        <v>98</v>
      </c>
      <c r="D54" s="87"/>
      <c r="E54" s="154" t="s">
        <v>93</v>
      </c>
      <c r="F54" s="154" t="s">
        <v>109</v>
      </c>
      <c r="G54" s="154" t="s">
        <v>110</v>
      </c>
      <c r="H54" s="154" t="s">
        <v>111</v>
      </c>
      <c r="I54" s="101" t="s">
        <v>66</v>
      </c>
    </row>
    <row r="55" spans="2:9" ht="19.149999999999999" customHeight="1">
      <c r="B55" s="156"/>
      <c r="C55" s="515"/>
      <c r="D55" s="516"/>
      <c r="E55" s="71"/>
      <c r="F55" s="71"/>
      <c r="G55" s="71"/>
      <c r="H55" s="71"/>
      <c r="I55" s="155"/>
    </row>
    <row r="56" spans="2:9" ht="19.149999999999999" customHeight="1">
      <c r="B56" s="156" t="s">
        <v>123</v>
      </c>
      <c r="C56" s="515"/>
      <c r="D56" s="516"/>
      <c r="E56" s="71"/>
      <c r="F56" s="71"/>
      <c r="G56" s="71"/>
      <c r="H56" s="71"/>
      <c r="I56" s="155"/>
    </row>
    <row r="57" spans="2:9" ht="19.149999999999999" customHeight="1">
      <c r="B57" s="156" t="s">
        <v>113</v>
      </c>
      <c r="C57" s="515"/>
      <c r="D57" s="516"/>
      <c r="E57" s="71"/>
      <c r="F57" s="71"/>
      <c r="G57" s="71"/>
      <c r="H57" s="71"/>
      <c r="I57" s="155"/>
    </row>
    <row r="58" spans="2:9" ht="19.149999999999999" customHeight="1">
      <c r="B58" s="156"/>
      <c r="C58" s="515"/>
      <c r="D58" s="516"/>
      <c r="E58" s="71"/>
      <c r="F58" s="71"/>
      <c r="G58" s="71"/>
      <c r="H58" s="71"/>
      <c r="I58" s="155"/>
    </row>
    <row r="59" spans="2:9" ht="19.149999999999999" customHeight="1">
      <c r="B59" s="156"/>
      <c r="C59" s="515"/>
      <c r="D59" s="516"/>
      <c r="E59" s="71"/>
      <c r="F59" s="71"/>
      <c r="G59" s="71"/>
      <c r="H59" s="71"/>
      <c r="I59" s="155"/>
    </row>
    <row r="60" spans="2:9" ht="19.149999999999999" customHeight="1">
      <c r="B60" s="156"/>
      <c r="C60" s="515"/>
      <c r="D60" s="516"/>
      <c r="E60" s="71"/>
      <c r="F60" s="71"/>
      <c r="G60" s="71"/>
      <c r="H60" s="71"/>
      <c r="I60" s="155"/>
    </row>
    <row r="61" spans="2:9" ht="19.149999999999999" customHeight="1">
      <c r="B61" s="156"/>
      <c r="C61" s="515"/>
      <c r="D61" s="516"/>
      <c r="E61" s="71"/>
      <c r="F61" s="71"/>
      <c r="G61" s="71"/>
      <c r="H61" s="71"/>
      <c r="I61" s="155"/>
    </row>
    <row r="62" spans="2:9" ht="19.149999999999999" customHeight="1">
      <c r="B62" s="156"/>
      <c r="C62" s="515"/>
      <c r="D62" s="516"/>
      <c r="E62" s="71"/>
      <c r="F62" s="71"/>
      <c r="G62" s="71"/>
      <c r="H62" s="71"/>
      <c r="I62" s="155"/>
    </row>
    <row r="63" spans="2:9" ht="19.149999999999999" customHeight="1">
      <c r="B63" s="156"/>
      <c r="C63" s="515"/>
      <c r="D63" s="516"/>
      <c r="E63" s="71"/>
      <c r="F63" s="71"/>
      <c r="G63" s="71"/>
      <c r="H63" s="71"/>
      <c r="I63" s="155"/>
    </row>
    <row r="64" spans="2:9" ht="19.149999999999999" customHeight="1">
      <c r="B64" s="156"/>
      <c r="C64" s="515"/>
      <c r="D64" s="516"/>
      <c r="E64" s="71"/>
      <c r="F64" s="71"/>
      <c r="G64" s="71"/>
      <c r="H64" s="71"/>
      <c r="I64" s="155"/>
    </row>
    <row r="65" spans="2:9" ht="19.149999999999999" customHeight="1">
      <c r="B65" s="156"/>
      <c r="C65" s="515"/>
      <c r="D65" s="516"/>
      <c r="E65" s="71"/>
      <c r="F65" s="71"/>
      <c r="G65" s="71"/>
      <c r="H65" s="71"/>
      <c r="I65" s="155"/>
    </row>
    <row r="66" spans="2:9" ht="19.149999999999999" customHeight="1">
      <c r="B66" s="156"/>
      <c r="C66" s="515"/>
      <c r="D66" s="516"/>
      <c r="E66" s="71"/>
      <c r="F66" s="71"/>
      <c r="G66" s="71"/>
      <c r="H66" s="71"/>
      <c r="I66" s="155"/>
    </row>
    <row r="67" spans="2:9" ht="19.149999999999999" customHeight="1">
      <c r="B67" s="156"/>
      <c r="C67" s="515"/>
      <c r="D67" s="516"/>
      <c r="E67" s="71"/>
      <c r="F67" s="71"/>
      <c r="G67" s="71"/>
      <c r="H67" s="71"/>
      <c r="I67" s="155"/>
    </row>
    <row r="68" spans="2:9" ht="19.149999999999999" customHeight="1">
      <c r="B68" s="156"/>
      <c r="C68" s="515"/>
      <c r="D68" s="516"/>
      <c r="E68" s="71"/>
      <c r="F68" s="71"/>
      <c r="G68" s="71"/>
      <c r="H68" s="71"/>
      <c r="I68" s="155"/>
    </row>
    <row r="69" spans="2:9" ht="19.149999999999999" customHeight="1">
      <c r="B69" s="156"/>
      <c r="C69" s="515"/>
      <c r="D69" s="516"/>
      <c r="E69" s="71"/>
      <c r="F69" s="71"/>
      <c r="G69" s="71"/>
      <c r="H69" s="71"/>
      <c r="I69" s="155"/>
    </row>
    <row r="70" spans="2:9" ht="19.149999999999999" customHeight="1">
      <c r="B70" s="156"/>
      <c r="C70" s="515"/>
      <c r="D70" s="516"/>
      <c r="E70" s="71"/>
      <c r="F70" s="71"/>
      <c r="G70" s="71"/>
      <c r="H70" s="71"/>
      <c r="I70" s="155"/>
    </row>
    <row r="71" spans="2:9" ht="19.149999999999999" customHeight="1">
      <c r="B71" s="156"/>
      <c r="C71" s="515"/>
      <c r="D71" s="516"/>
      <c r="E71" s="71"/>
      <c r="F71" s="71"/>
      <c r="G71" s="71"/>
      <c r="H71" s="71"/>
      <c r="I71" s="155"/>
    </row>
    <row r="72" spans="2:9" ht="19.149999999999999" customHeight="1">
      <c r="B72" s="156"/>
      <c r="C72" s="515"/>
      <c r="D72" s="516"/>
      <c r="E72" s="71"/>
      <c r="F72" s="71"/>
      <c r="G72" s="71"/>
      <c r="H72" s="71"/>
      <c r="I72" s="155"/>
    </row>
    <row r="73" spans="2:9" ht="19.149999999999999" customHeight="1">
      <c r="B73" s="156"/>
      <c r="C73" s="515"/>
      <c r="D73" s="516"/>
      <c r="E73" s="71"/>
      <c r="F73" s="71"/>
      <c r="G73" s="71"/>
      <c r="H73" s="71"/>
      <c r="I73" s="155"/>
    </row>
    <row r="74" spans="2:9" ht="19.149999999999999" customHeight="1">
      <c r="B74" s="156"/>
      <c r="C74" s="515"/>
      <c r="D74" s="516"/>
      <c r="E74" s="71"/>
      <c r="F74" s="71"/>
      <c r="G74" s="71"/>
      <c r="H74" s="71"/>
      <c r="I74" s="155"/>
    </row>
    <row r="75" spans="2:9" ht="19.149999999999999" customHeight="1">
      <c r="B75" s="156"/>
      <c r="C75" s="515"/>
      <c r="D75" s="516"/>
      <c r="E75" s="71"/>
      <c r="F75" s="71"/>
      <c r="G75" s="71"/>
      <c r="H75" s="71"/>
      <c r="I75" s="155"/>
    </row>
    <row r="76" spans="2:9" ht="19.149999999999999" customHeight="1">
      <c r="B76" s="156"/>
      <c r="C76" s="515"/>
      <c r="D76" s="516"/>
      <c r="E76" s="71"/>
      <c r="F76" s="71"/>
      <c r="G76" s="71"/>
      <c r="H76" s="71"/>
      <c r="I76" s="155"/>
    </row>
    <row r="77" spans="2:9" ht="19.149999999999999" customHeight="1">
      <c r="B77" s="156"/>
      <c r="C77" s="515"/>
      <c r="D77" s="516"/>
      <c r="E77" s="71"/>
      <c r="F77" s="71"/>
      <c r="G77" s="71"/>
      <c r="H77" s="71"/>
      <c r="I77" s="155"/>
    </row>
    <row r="78" spans="2:9" ht="19.149999999999999" customHeight="1">
      <c r="B78" s="156"/>
      <c r="C78" s="515"/>
      <c r="D78" s="516"/>
      <c r="E78" s="71"/>
      <c r="F78" s="71"/>
      <c r="G78" s="71"/>
      <c r="H78" s="71"/>
      <c r="I78" s="155"/>
    </row>
    <row r="79" spans="2:9" ht="19.149999999999999" customHeight="1">
      <c r="B79" s="156"/>
      <c r="C79" s="515"/>
      <c r="D79" s="516"/>
      <c r="E79" s="71"/>
      <c r="F79" s="71"/>
      <c r="G79" s="71"/>
      <c r="H79" s="71"/>
      <c r="I79" s="155"/>
    </row>
    <row r="80" spans="2:9" ht="19.149999999999999" customHeight="1">
      <c r="B80" s="156"/>
      <c r="C80" s="515"/>
      <c r="D80" s="516"/>
      <c r="E80" s="71"/>
      <c r="F80" s="71"/>
      <c r="G80" s="71"/>
      <c r="H80" s="71"/>
      <c r="I80" s="155"/>
    </row>
    <row r="81" spans="2:9" ht="19.149999999999999" customHeight="1">
      <c r="B81" s="156"/>
      <c r="C81" s="515"/>
      <c r="D81" s="516"/>
      <c r="E81" s="71"/>
      <c r="F81" s="71"/>
      <c r="G81" s="71"/>
      <c r="H81" s="71"/>
      <c r="I81" s="155"/>
    </row>
    <row r="82" spans="2:9" ht="19.149999999999999" customHeight="1">
      <c r="B82" s="156"/>
      <c r="C82" s="515"/>
      <c r="D82" s="516"/>
      <c r="E82" s="71"/>
      <c r="F82" s="71"/>
      <c r="G82" s="71"/>
      <c r="H82" s="71"/>
      <c r="I82" s="155"/>
    </row>
    <row r="83" spans="2:9" ht="19.149999999999999" customHeight="1">
      <c r="B83" s="156"/>
      <c r="C83" s="515"/>
      <c r="D83" s="516"/>
      <c r="E83" s="71"/>
      <c r="F83" s="71"/>
      <c r="G83" s="71"/>
      <c r="H83" s="71"/>
      <c r="I83" s="155"/>
    </row>
    <row r="84" spans="2:9" ht="19.149999999999999" customHeight="1">
      <c r="B84" s="156"/>
      <c r="C84" s="515"/>
      <c r="D84" s="516"/>
      <c r="E84" s="71"/>
      <c r="F84" s="71"/>
      <c r="G84" s="71"/>
      <c r="H84" s="71"/>
      <c r="I84" s="155"/>
    </row>
    <row r="85" spans="2:9" ht="19.149999999999999" customHeight="1">
      <c r="B85" s="156"/>
      <c r="C85" s="515"/>
      <c r="D85" s="516"/>
      <c r="E85" s="71"/>
      <c r="F85" s="71"/>
      <c r="G85" s="71"/>
      <c r="H85" s="71"/>
      <c r="I85" s="155"/>
    </row>
    <row r="86" spans="2:9" ht="19.149999999999999" customHeight="1">
      <c r="B86" s="156"/>
      <c r="C86" s="515"/>
      <c r="D86" s="516"/>
      <c r="E86" s="71"/>
      <c r="F86" s="71"/>
      <c r="G86" s="71"/>
      <c r="H86" s="71"/>
      <c r="I86" s="155"/>
    </row>
    <row r="87" spans="2:9" ht="19.149999999999999" customHeight="1">
      <c r="B87" s="156"/>
      <c r="C87" s="515"/>
      <c r="D87" s="516"/>
      <c r="E87" s="71"/>
      <c r="F87" s="71"/>
      <c r="G87" s="71"/>
      <c r="H87" s="71"/>
      <c r="I87" s="155"/>
    </row>
    <row r="88" spans="2:9" ht="19.149999999999999" customHeight="1">
      <c r="B88" s="156"/>
      <c r="C88" s="515"/>
      <c r="D88" s="516"/>
      <c r="E88" s="71"/>
      <c r="F88" s="71"/>
      <c r="G88" s="71"/>
      <c r="H88" s="71"/>
      <c r="I88" s="155"/>
    </row>
    <row r="89" spans="2:9" ht="19.149999999999999" customHeight="1">
      <c r="B89" s="156"/>
      <c r="C89" s="515"/>
      <c r="D89" s="516"/>
      <c r="E89" s="71"/>
      <c r="F89" s="71"/>
      <c r="G89" s="71"/>
      <c r="H89" s="71"/>
      <c r="I89" s="155"/>
    </row>
    <row r="90" spans="2:9" ht="19.149999999999999" customHeight="1">
      <c r="B90" s="156"/>
      <c r="C90" s="515"/>
      <c r="D90" s="516"/>
      <c r="E90" s="71"/>
      <c r="F90" s="71"/>
      <c r="G90" s="71"/>
      <c r="H90" s="71"/>
      <c r="I90" s="155"/>
    </row>
    <row r="91" spans="2:9" ht="19.149999999999999" customHeight="1">
      <c r="B91" s="156"/>
      <c r="C91" s="515"/>
      <c r="D91" s="516"/>
      <c r="E91" s="71"/>
      <c r="F91" s="71"/>
      <c r="G91" s="71"/>
      <c r="H91" s="71"/>
      <c r="I91" s="155"/>
    </row>
    <row r="92" spans="2:9" ht="19.149999999999999" customHeight="1">
      <c r="B92" s="101"/>
      <c r="C92" s="515"/>
      <c r="D92" s="516"/>
      <c r="E92" s="71"/>
      <c r="F92" s="71"/>
      <c r="G92" s="71"/>
      <c r="H92" s="71"/>
      <c r="I92" s="155"/>
    </row>
  </sheetData>
  <mergeCells count="58">
    <mergeCell ref="C92:D92"/>
    <mergeCell ref="C81:D81"/>
    <mergeCell ref="C82:D82"/>
    <mergeCell ref="C83:D83"/>
    <mergeCell ref="C84:D84"/>
    <mergeCell ref="C85:D85"/>
    <mergeCell ref="C86:D86"/>
    <mergeCell ref="C87:D87"/>
    <mergeCell ref="C88:D88"/>
    <mergeCell ref="C89:D89"/>
    <mergeCell ref="C90:D90"/>
    <mergeCell ref="C91:D91"/>
    <mergeCell ref="C80:D80"/>
    <mergeCell ref="C69:D69"/>
    <mergeCell ref="C70:D70"/>
    <mergeCell ref="C71:D71"/>
    <mergeCell ref="C72:D72"/>
    <mergeCell ref="C73:D73"/>
    <mergeCell ref="C74:D74"/>
    <mergeCell ref="C75:D75"/>
    <mergeCell ref="C76:D76"/>
    <mergeCell ref="C77:D77"/>
    <mergeCell ref="C78:D78"/>
    <mergeCell ref="C79:D79"/>
    <mergeCell ref="C68:D68"/>
    <mergeCell ref="C57:D57"/>
    <mergeCell ref="C58:D58"/>
    <mergeCell ref="C59:D59"/>
    <mergeCell ref="C60:D60"/>
    <mergeCell ref="C61:D61"/>
    <mergeCell ref="C62:D62"/>
    <mergeCell ref="C63:D63"/>
    <mergeCell ref="C64:D64"/>
    <mergeCell ref="C65:D65"/>
    <mergeCell ref="C66:D66"/>
    <mergeCell ref="C67:D67"/>
    <mergeCell ref="C40:D40"/>
    <mergeCell ref="B12:C12"/>
    <mergeCell ref="C37:D37"/>
    <mergeCell ref="C55:D55"/>
    <mergeCell ref="C56:D56"/>
    <mergeCell ref="C34:D34"/>
    <mergeCell ref="C35:D35"/>
    <mergeCell ref="C36:D36"/>
    <mergeCell ref="C38:D38"/>
    <mergeCell ref="C39:D39"/>
    <mergeCell ref="C28:D28"/>
    <mergeCell ref="C29:D29"/>
    <mergeCell ref="C30:D30"/>
    <mergeCell ref="C31:D31"/>
    <mergeCell ref="C32:D32"/>
    <mergeCell ref="C33:D33"/>
    <mergeCell ref="C27:D27"/>
    <mergeCell ref="G7:I7"/>
    <mergeCell ref="C23:D23"/>
    <mergeCell ref="C24:D24"/>
    <mergeCell ref="C25:D25"/>
    <mergeCell ref="C26:D26"/>
  </mergeCells>
  <phoneticPr fontId="4"/>
  <pageMargins left="0.78740157480314965" right="0.19685039370078741" top="0.59055118110236227" bottom="0.39370078740157483" header="0.59055118110236227"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27"/>
  <sheetViews>
    <sheetView workbookViewId="0"/>
  </sheetViews>
  <sheetFormatPr defaultColWidth="9" defaultRowHeight="27.2" customHeight="1"/>
  <cols>
    <col min="1" max="1" width="1.75" style="65" customWidth="1"/>
    <col min="2" max="2" width="7.375" style="65" customWidth="1"/>
    <col min="3" max="3" width="19.5" style="65" customWidth="1"/>
    <col min="4" max="4" width="14.625" style="65" customWidth="1"/>
    <col min="5" max="5" width="7" style="65" customWidth="1"/>
    <col min="6" max="6" width="34.5" style="65" customWidth="1"/>
    <col min="7" max="7" width="7.375" style="65" customWidth="1"/>
    <col min="8" max="8" width="1.75" style="65" customWidth="1"/>
    <col min="9" max="16384" width="9" style="65"/>
  </cols>
  <sheetData>
    <row r="1" spans="2:7" ht="27.2" customHeight="1">
      <c r="F1" s="88" t="s">
        <v>29</v>
      </c>
      <c r="G1" s="88"/>
    </row>
    <row r="2" spans="2:7" ht="27.2" customHeight="1">
      <c r="C2" s="90" t="s">
        <v>126</v>
      </c>
    </row>
    <row r="3" spans="2:7" ht="42" customHeight="1">
      <c r="E3" s="91" t="s">
        <v>99</v>
      </c>
      <c r="F3" s="112" t="str">
        <f>入力表!B15</f>
        <v>○○建設・△△興業富山2号線道路改良工事共同企業体</v>
      </c>
      <c r="G3" s="68"/>
    </row>
    <row r="4" spans="2:7" ht="13.5" customHeight="1">
      <c r="E4" s="88" t="s">
        <v>101</v>
      </c>
      <c r="F4" s="65" t="str">
        <f>入力表!B18</f>
        <v>婦中　和馬</v>
      </c>
    </row>
    <row r="7" spans="2:7" ht="27.2" customHeight="1">
      <c r="E7" s="92" t="s">
        <v>127</v>
      </c>
    </row>
    <row r="9" spans="2:7" ht="27.2" customHeight="1">
      <c r="C9" s="93" t="str">
        <f>入力表!B8</f>
        <v>令和3年4月1日</v>
      </c>
      <c r="D9" s="65" t="s">
        <v>128</v>
      </c>
    </row>
    <row r="10" spans="2:7" ht="27.2" customHeight="1">
      <c r="C10" s="65" t="str">
        <f>入力表!B5</f>
        <v>富山2号線道路改良工事</v>
      </c>
    </row>
    <row r="11" spans="2:7" ht="27.2" customHeight="1">
      <c r="C11" s="65" t="s">
        <v>129</v>
      </c>
    </row>
    <row r="13" spans="2:7" ht="27.2" customHeight="1">
      <c r="E13" s="93" t="s">
        <v>34</v>
      </c>
    </row>
    <row r="14" spans="2:7" ht="27.2" customHeight="1">
      <c r="C14" s="65" t="s">
        <v>130</v>
      </c>
    </row>
    <row r="15" spans="2:7" ht="27.2" customHeight="1">
      <c r="B15" s="161"/>
      <c r="C15" s="74"/>
      <c r="D15" s="75"/>
      <c r="E15" s="75"/>
      <c r="F15" s="78"/>
      <c r="G15" s="161"/>
    </row>
    <row r="16" spans="2:7" ht="27.2" customHeight="1">
      <c r="B16" s="161"/>
      <c r="C16" s="79"/>
      <c r="D16" s="161"/>
      <c r="E16" s="161"/>
      <c r="F16" s="82"/>
      <c r="G16" s="161"/>
    </row>
    <row r="17" spans="2:7" ht="27.2" customHeight="1">
      <c r="B17" s="161"/>
      <c r="C17" s="79"/>
      <c r="D17" s="161"/>
      <c r="E17" s="161"/>
      <c r="F17" s="82"/>
      <c r="G17" s="161"/>
    </row>
    <row r="18" spans="2:7" ht="27.2" customHeight="1">
      <c r="B18" s="161"/>
      <c r="C18" s="79"/>
      <c r="D18" s="161"/>
      <c r="E18" s="161"/>
      <c r="F18" s="82"/>
      <c r="G18" s="161"/>
    </row>
    <row r="19" spans="2:7" ht="27.2" customHeight="1">
      <c r="B19" s="161"/>
      <c r="C19" s="79"/>
      <c r="D19" s="161"/>
      <c r="E19" s="161"/>
      <c r="F19" s="82"/>
      <c r="G19" s="161"/>
    </row>
    <row r="20" spans="2:7" ht="27.2" customHeight="1">
      <c r="B20" s="161"/>
      <c r="C20" s="79"/>
      <c r="D20" s="161"/>
      <c r="E20" s="162" t="s">
        <v>132</v>
      </c>
      <c r="F20" s="82"/>
      <c r="G20" s="161"/>
    </row>
    <row r="21" spans="2:7" ht="27.2" customHeight="1">
      <c r="B21" s="161"/>
      <c r="C21" s="79"/>
      <c r="D21" s="161"/>
      <c r="F21" s="82"/>
      <c r="G21" s="161"/>
    </row>
    <row r="22" spans="2:7" ht="27.2" customHeight="1">
      <c r="B22" s="161"/>
      <c r="C22" s="79"/>
      <c r="D22" s="161"/>
      <c r="E22" s="161"/>
      <c r="F22" s="82"/>
      <c r="G22" s="161"/>
    </row>
    <row r="23" spans="2:7" ht="27.2" customHeight="1">
      <c r="B23" s="161"/>
      <c r="C23" s="79"/>
      <c r="D23" s="161"/>
      <c r="E23" s="161"/>
      <c r="F23" s="82"/>
      <c r="G23" s="161"/>
    </row>
    <row r="24" spans="2:7" ht="27.2" customHeight="1">
      <c r="B24" s="161"/>
      <c r="C24" s="79"/>
      <c r="D24" s="161"/>
      <c r="E24" s="161"/>
      <c r="F24" s="82"/>
      <c r="G24" s="161"/>
    </row>
    <row r="25" spans="2:7" ht="27.2" customHeight="1">
      <c r="B25" s="161"/>
      <c r="C25" s="79"/>
      <c r="D25" s="161"/>
      <c r="E25" s="161"/>
      <c r="F25" s="82"/>
      <c r="G25" s="161"/>
    </row>
    <row r="26" spans="2:7" ht="27.2" customHeight="1">
      <c r="B26" s="161"/>
      <c r="C26" s="83"/>
      <c r="D26" s="84"/>
      <c r="E26" s="84"/>
      <c r="F26" s="87"/>
      <c r="G26" s="161"/>
    </row>
    <row r="27" spans="2:7" ht="27.2" customHeight="1">
      <c r="C27" s="65" t="s">
        <v>131</v>
      </c>
    </row>
  </sheetData>
  <phoneticPr fontId="4"/>
  <pageMargins left="0.78740157480314965"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11</vt:i4>
      </vt:variant>
    </vt:vector>
  </HeadingPairs>
  <TitlesOfParts>
    <vt:vector size="50" baseType="lpstr">
      <vt:lpstr>シート一覧</vt:lpstr>
      <vt:lpstr>入力表</vt:lpstr>
      <vt:lpstr>決裁欄</vt:lpstr>
      <vt:lpstr>01</vt:lpstr>
      <vt:lpstr>02</vt:lpstr>
      <vt:lpstr>04</vt:lpstr>
      <vt:lpstr>07</vt:lpstr>
      <vt:lpstr>08</vt:lpstr>
      <vt:lpstr>09</vt:lpstr>
      <vt:lpstr>13-1</vt:lpstr>
      <vt:lpstr>13-2</vt:lpstr>
      <vt:lpstr>13-3</vt:lpstr>
      <vt:lpstr>13-4</vt:lpstr>
      <vt:lpstr>13-5グラフ付き</vt:lpstr>
      <vt:lpstr>13-5グラフなし</vt:lpstr>
      <vt:lpstr>14</vt:lpstr>
      <vt:lpstr>15</vt:lpstr>
      <vt:lpstr>16</vt:lpstr>
      <vt:lpstr>18</vt:lpstr>
      <vt:lpstr>20</vt:lpstr>
      <vt:lpstr>22</vt:lpstr>
      <vt:lpstr>23</vt:lpstr>
      <vt:lpstr>24</vt:lpstr>
      <vt:lpstr>25</vt:lpstr>
      <vt:lpstr>26</vt:lpstr>
      <vt:lpstr>27,29,31,44</vt:lpstr>
      <vt:lpstr>28</vt:lpstr>
      <vt:lpstr>30</vt:lpstr>
      <vt:lpstr>32</vt:lpstr>
      <vt:lpstr>33</vt:lpstr>
      <vt:lpstr>34</vt:lpstr>
      <vt:lpstr>37単ページ</vt:lpstr>
      <vt:lpstr>37複ページ</vt:lpstr>
      <vt:lpstr>45</vt:lpstr>
      <vt:lpstr>46</vt:lpstr>
      <vt:lpstr>47</vt:lpstr>
      <vt:lpstr>48</vt:lpstr>
      <vt:lpstr>49</vt:lpstr>
      <vt:lpstr>50</vt:lpstr>
      <vt:lpstr>'13-5グラフ付き'!Print_Area</vt:lpstr>
      <vt:lpstr>'15'!Print_Area</vt:lpstr>
      <vt:lpstr>'16'!Print_Area</vt:lpstr>
      <vt:lpstr>'18'!Print_Area</vt:lpstr>
      <vt:lpstr>'27,29,31,44'!Print_Area</vt:lpstr>
      <vt:lpstr>'34'!Print_Area</vt:lpstr>
      <vt:lpstr>'37単ページ'!Print_Area</vt:lpstr>
      <vt:lpstr>'37複ページ'!Print_Area</vt:lpstr>
      <vt:lpstr>'37単ページ'!Print_Titles</vt:lpstr>
      <vt:lpstr>'37複ページ'!Print_Titles</vt:lpstr>
      <vt:lpstr>シート一覧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dc:creator>
  <cp:lastModifiedBy>角真　浩</cp:lastModifiedBy>
  <cp:lastPrinted>2025-05-28T02:53:55Z</cp:lastPrinted>
  <dcterms:created xsi:type="dcterms:W3CDTF">2021-08-19T02:23:30Z</dcterms:created>
  <dcterms:modified xsi:type="dcterms:W3CDTF">2025-05-28T06:19:31Z</dcterms:modified>
</cp:coreProperties>
</file>