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tfs01.int.toyama-city.local\redirect\122014\Downloads\"/>
    </mc:Choice>
  </mc:AlternateContent>
  <bookViews>
    <workbookView xWindow="-120" yWindow="-120" windowWidth="29040" windowHeight="15720"/>
  </bookViews>
  <sheets>
    <sheet name="入力シート" sheetId="2" r:id="rId1"/>
    <sheet name="所得積算表" sheetId="3" r:id="rId2"/>
  </sheets>
  <definedNames>
    <definedName name="_xlnm.Print_Area" localSheetId="1">所得積算表!$B$1:$Q$56</definedName>
    <definedName name="_xlnm.Print_Area" localSheetId="0">入力シート!$A$1:$M$32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5" i="3" l="1"/>
  <c r="M55" i="3"/>
  <c r="O54" i="3"/>
  <c r="M54" i="3"/>
  <c r="O53" i="3"/>
  <c r="M53" i="3"/>
  <c r="O52" i="3"/>
  <c r="M52" i="3"/>
  <c r="O51" i="3"/>
  <c r="M51" i="3"/>
  <c r="H45" i="3"/>
  <c r="M31" i="3"/>
  <c r="K31" i="3"/>
  <c r="I31" i="3"/>
  <c r="F31" i="3"/>
  <c r="C31" i="3"/>
  <c r="K30" i="3"/>
  <c r="I30" i="3"/>
  <c r="F30" i="3"/>
  <c r="C30" i="3"/>
  <c r="K29" i="3"/>
  <c r="I29" i="3"/>
  <c r="F29" i="3"/>
  <c r="C29" i="3"/>
  <c r="K28" i="3"/>
  <c r="I28" i="3"/>
  <c r="F28" i="3"/>
  <c r="C28" i="3"/>
  <c r="K27" i="3"/>
  <c r="I27" i="3"/>
  <c r="F27" i="3"/>
  <c r="C27" i="3"/>
  <c r="K26" i="3"/>
  <c r="I26" i="3"/>
  <c r="F26" i="3"/>
  <c r="C26" i="3"/>
  <c r="H22" i="3"/>
  <c r="L11" i="3"/>
  <c r="I11" i="3"/>
  <c r="C11" i="3"/>
  <c r="I7" i="3"/>
  <c r="G7" i="3"/>
  <c r="C7" i="3"/>
  <c r="Q30" i="2"/>
  <c r="Q29" i="2"/>
  <c r="D29" i="2"/>
  <c r="Q28" i="2"/>
  <c r="Q27" i="2"/>
  <c r="Q26" i="2"/>
  <c r="H26" i="2"/>
  <c r="Q25" i="2"/>
  <c r="Q24" i="2"/>
  <c r="D24" i="2"/>
  <c r="Q22" i="2"/>
  <c r="Q21" i="2"/>
  <c r="T15" i="2"/>
  <c r="S15" i="2"/>
  <c r="R15" i="2"/>
  <c r="Q15" i="2"/>
  <c r="P15" i="2"/>
  <c r="T14" i="2"/>
  <c r="S14" i="2"/>
  <c r="R14" i="2"/>
  <c r="Q14" i="2"/>
  <c r="P14" i="2"/>
  <c r="T13" i="2"/>
  <c r="S13" i="2"/>
  <c r="R13" i="2"/>
  <c r="Q13" i="2"/>
  <c r="P13" i="2"/>
  <c r="T12" i="2"/>
  <c r="S12" i="2"/>
  <c r="R12" i="2"/>
  <c r="Q12" i="2"/>
  <c r="P12" i="2"/>
  <c r="T11" i="2"/>
  <c r="S11" i="2"/>
  <c r="R11" i="2"/>
  <c r="Q11" i="2"/>
  <c r="P11" i="2"/>
  <c r="T10" i="2"/>
  <c r="S10" i="2"/>
  <c r="R10" i="2"/>
  <c r="Q10" i="2"/>
  <c r="P10" i="2"/>
</calcChain>
</file>

<file path=xl/sharedStrings.xml><?xml version="1.0" encoding="utf-8"?>
<sst xmlns="http://schemas.openxmlformats.org/spreadsheetml/2006/main" count="132" uniqueCount="97">
  <si>
    <t>控除額</t>
    <rPh sb="0" eb="2">
      <t>コウジョ</t>
    </rPh>
    <rPh sb="2" eb="3">
      <t>ガク</t>
    </rPh>
    <phoneticPr fontId="1"/>
  </si>
  <si>
    <t>ハ</t>
  </si>
  <si>
    <t>障害者</t>
    <rPh sb="0" eb="3">
      <t>ショウガイシャ</t>
    </rPh>
    <phoneticPr fontId="1"/>
  </si>
  <si>
    <t>控除②の種類と金額</t>
    <rPh sb="0" eb="2">
      <t>コウジョ</t>
    </rPh>
    <rPh sb="4" eb="6">
      <t>シュルイ</t>
    </rPh>
    <rPh sb="7" eb="9">
      <t>キンガク</t>
    </rPh>
    <phoneticPr fontId="1"/>
  </si>
  <si>
    <t>－</t>
  </si>
  <si>
    <t>B.控除②合計額</t>
    <rPh sb="2" eb="4">
      <t>コウジョ</t>
    </rPh>
    <rPh sb="5" eb="7">
      <t>ゴウケイ</t>
    </rPh>
    <rPh sb="7" eb="8">
      <t>ガク</t>
    </rPh>
    <phoneticPr fontId="1"/>
  </si>
  <si>
    <t>＝</t>
  </si>
  <si>
    <t>老人扶養
（人数）</t>
    <rPh sb="0" eb="4">
      <t>ロウジンフヨウ</t>
    </rPh>
    <rPh sb="6" eb="8">
      <t>ニンズウ</t>
    </rPh>
    <phoneticPr fontId="1"/>
  </si>
  <si>
    <t>ひとり親控除</t>
    <rPh sb="3" eb="4">
      <t>オヤ</t>
    </rPh>
    <rPh sb="4" eb="6">
      <t>コウジョ</t>
    </rPh>
    <phoneticPr fontId="1"/>
  </si>
  <si>
    <t>判定</t>
    <rPh sb="0" eb="2">
      <t>ハンテイ</t>
    </rPh>
    <phoneticPr fontId="1"/>
  </si>
  <si>
    <t>特定扶養控除</t>
    <rPh sb="0" eb="2">
      <t>トクテイ</t>
    </rPh>
    <rPh sb="2" eb="6">
      <t>フヨウコウジョ</t>
    </rPh>
    <phoneticPr fontId="1"/>
  </si>
  <si>
    <t>ロ</t>
  </si>
  <si>
    <t>種類</t>
    <rPh sb="0" eb="2">
      <t>シュルイ</t>
    </rPh>
    <phoneticPr fontId="1"/>
  </si>
  <si>
    <t>申請者所得積算表</t>
    <rPh sb="0" eb="3">
      <t>シンセイシャ</t>
    </rPh>
    <rPh sb="3" eb="5">
      <t>ショトク</t>
    </rPh>
    <rPh sb="5" eb="7">
      <t>セキサン</t>
    </rPh>
    <rPh sb="7" eb="8">
      <t>ヒョウ</t>
    </rPh>
    <phoneticPr fontId="1"/>
  </si>
  <si>
    <t>内容</t>
    <rPh sb="0" eb="2">
      <t>ナイヨウ</t>
    </rPh>
    <phoneticPr fontId="1"/>
  </si>
  <si>
    <t>親族控除</t>
    <rPh sb="0" eb="2">
      <t>シンゾク</t>
    </rPh>
    <rPh sb="2" eb="4">
      <t>コウジョ</t>
    </rPh>
    <phoneticPr fontId="1"/>
  </si>
  <si>
    <t>控除額/人</t>
    <rPh sb="0" eb="3">
      <t>コウジ</t>
    </rPh>
    <rPh sb="4" eb="5">
      <t>ヒト</t>
    </rPh>
    <phoneticPr fontId="1"/>
  </si>
  <si>
    <t>ひとり親</t>
    <rPh sb="3" eb="4">
      <t>オヤ</t>
    </rPh>
    <phoneticPr fontId="1"/>
  </si>
  <si>
    <t>特別障害者控除</t>
    <rPh sb="0" eb="2">
      <t>トクベツ</t>
    </rPh>
    <rPh sb="2" eb="5">
      <t>ショウガイシャ</t>
    </rPh>
    <rPh sb="5" eb="7">
      <t>コウジョ</t>
    </rPh>
    <phoneticPr fontId="1"/>
  </si>
  <si>
    <t>控除計算後</t>
    <rPh sb="0" eb="2">
      <t>コウジョ</t>
    </rPh>
    <rPh sb="2" eb="5">
      <t>ケイサ</t>
    </rPh>
    <phoneticPr fontId="1"/>
  </si>
  <si>
    <t>判定基準</t>
    <rPh sb="0" eb="2">
      <t>ハンテイ</t>
    </rPh>
    <rPh sb="2" eb="4">
      <t>キジュン</t>
    </rPh>
    <phoneticPr fontId="1"/>
  </si>
  <si>
    <t>寡婦</t>
    <rPh sb="0" eb="2">
      <t>カフ</t>
    </rPh>
    <phoneticPr fontId="1"/>
  </si>
  <si>
    <t>イ</t>
  </si>
  <si>
    <t>普通障害者控除</t>
    <rPh sb="0" eb="2">
      <t>フツウ</t>
    </rPh>
    <rPh sb="2" eb="5">
      <t>ショウガイシャ</t>
    </rPh>
    <rPh sb="5" eb="7">
      <t>コウジョ</t>
    </rPh>
    <phoneticPr fontId="1"/>
  </si>
  <si>
    <t>申請者または同居者のうちの寡婦</t>
  </si>
  <si>
    <t>寡婦控除</t>
    <rPh sb="0" eb="2">
      <t>カフ</t>
    </rPh>
    <rPh sb="2" eb="4">
      <t>コウジョ</t>
    </rPh>
    <phoneticPr fontId="1"/>
  </si>
  <si>
    <t>氏名</t>
    <rPh sb="0" eb="2">
      <t>シメイ</t>
    </rPh>
    <phoneticPr fontId="1"/>
  </si>
  <si>
    <t>所得金額</t>
    <rPh sb="0" eb="2">
      <t>ショトク</t>
    </rPh>
    <rPh sb="2" eb="3">
      <t>キン</t>
    </rPh>
    <rPh sb="3" eb="4">
      <t>ガク</t>
    </rPh>
    <phoneticPr fontId="1"/>
  </si>
  <si>
    <t>申請者又はニのうちの普通障害者</t>
    <rPh sb="0" eb="3">
      <t>シンセイシャ</t>
    </rPh>
    <rPh sb="3" eb="4">
      <t>マタ</t>
    </rPh>
    <rPh sb="10" eb="14">
      <t>フツウシ</t>
    </rPh>
    <rPh sb="14" eb="15">
      <t>シャ</t>
    </rPh>
    <phoneticPr fontId="1"/>
  </si>
  <si>
    <t>続柄</t>
    <rPh sb="0" eb="2">
      <t>ゾクガラ</t>
    </rPh>
    <phoneticPr fontId="1"/>
  </si>
  <si>
    <t>子</t>
    <rPh sb="0" eb="1">
      <t>コ</t>
    </rPh>
    <phoneticPr fontId="1"/>
  </si>
  <si>
    <t>A.所得年額計</t>
    <rPh sb="2" eb="4">
      <t>ショトク</t>
    </rPh>
    <rPh sb="4" eb="6">
      <t>ネンガク</t>
    </rPh>
    <rPh sb="6" eb="7">
      <t>ケイ</t>
    </rPh>
    <phoneticPr fontId="1"/>
  </si>
  <si>
    <t>控除対象</t>
    <rPh sb="0" eb="2">
      <t>コウジョ</t>
    </rPh>
    <rPh sb="2" eb="4">
      <t>タイショウ</t>
    </rPh>
    <phoneticPr fontId="1"/>
  </si>
  <si>
    <t>本人</t>
    <rPh sb="0" eb="2">
      <t>ホンニン</t>
    </rPh>
    <phoneticPr fontId="1"/>
  </si>
  <si>
    <t>給与・年金</t>
    <rPh sb="0" eb="2">
      <t>キュウヨ</t>
    </rPh>
    <rPh sb="3" eb="5">
      <t>ネンキン</t>
    </rPh>
    <phoneticPr fontId="1"/>
  </si>
  <si>
    <t>控除①の種類と金額</t>
    <rPh sb="0" eb="2">
      <t>コウジョ</t>
    </rPh>
    <rPh sb="4" eb="6">
      <t>シュルイ</t>
    </rPh>
    <rPh sb="7" eb="9">
      <t>キンガク</t>
    </rPh>
    <phoneticPr fontId="1"/>
  </si>
  <si>
    <t>2.同居しない扶養親族の人数</t>
    <rPh sb="2" eb="4">
      <t>ドウキョ</t>
    </rPh>
    <rPh sb="7" eb="11">
      <t>フヨウシンゾク</t>
    </rPh>
    <rPh sb="12" eb="14">
      <t>ニンズウ</t>
    </rPh>
    <phoneticPr fontId="1"/>
  </si>
  <si>
    <t>申請者または同居者のうちのひとり親</t>
  </si>
  <si>
    <t>A.所得金額計</t>
    <rPh sb="2" eb="6">
      <t>ショトク</t>
    </rPh>
    <rPh sb="6" eb="7">
      <t>ケイ</t>
    </rPh>
    <phoneticPr fontId="1"/>
  </si>
  <si>
    <t>控除①後金額</t>
    <rPh sb="0" eb="1">
      <t>コウ</t>
    </rPh>
    <rPh sb="1" eb="2">
      <t>ノゾ</t>
    </rPh>
    <rPh sb="3" eb="4">
      <t>ゴ</t>
    </rPh>
    <rPh sb="4" eb="6">
      <t>キンガク</t>
    </rPh>
    <phoneticPr fontId="1"/>
  </si>
  <si>
    <t>所得年額</t>
    <rPh sb="0" eb="2">
      <t>ショトク</t>
    </rPh>
    <rPh sb="2" eb="3">
      <t>トシ</t>
    </rPh>
    <rPh sb="3" eb="4">
      <t>ガク</t>
    </rPh>
    <phoneticPr fontId="1"/>
  </si>
  <si>
    <t>老人扶養控除</t>
    <rPh sb="0" eb="2">
      <t>ロウジン</t>
    </rPh>
    <rPh sb="2" eb="4">
      <t>フヨウ</t>
    </rPh>
    <rPh sb="4" eb="6">
      <t>コウジョ</t>
    </rPh>
    <phoneticPr fontId="1"/>
  </si>
  <si>
    <t>別居扶養親族の人数</t>
    <rPh sb="0" eb="2">
      <t>ベッキョ</t>
    </rPh>
    <rPh sb="2" eb="6">
      <t>フヨウシ</t>
    </rPh>
    <rPh sb="7" eb="9">
      <t>ニンズウ</t>
    </rPh>
    <phoneticPr fontId="1"/>
  </si>
  <si>
    <t>配偶者</t>
    <rPh sb="0" eb="3">
      <t>ハイグウシャ</t>
    </rPh>
    <phoneticPr fontId="1"/>
  </si>
  <si>
    <t>給与所得又は公的年金等に係る雑所得を有する</t>
  </si>
  <si>
    <t>〇</t>
  </si>
  <si>
    <t>特定扶養
（人数）</t>
    <rPh sb="0" eb="4">
      <t>トクテイフヨウ</t>
    </rPh>
    <rPh sb="6" eb="8">
      <t>ニンズウ</t>
    </rPh>
    <phoneticPr fontId="1"/>
  </si>
  <si>
    <t>=</t>
  </si>
  <si>
    <t>控除①金額</t>
    <rPh sb="0" eb="2">
      <t>コウジョ</t>
    </rPh>
    <rPh sb="3" eb="5">
      <t>キンガク</t>
    </rPh>
    <phoneticPr fontId="1"/>
  </si>
  <si>
    <t>ニ</t>
  </si>
  <si>
    <t>合計所得月額</t>
    <rPh sb="0" eb="2">
      <t>ゴウケイ</t>
    </rPh>
    <rPh sb="2" eb="4">
      <t>ショトク</t>
    </rPh>
    <rPh sb="4" eb="5">
      <t>ツキ</t>
    </rPh>
    <rPh sb="5" eb="6">
      <t>ガク</t>
    </rPh>
    <phoneticPr fontId="1"/>
  </si>
  <si>
    <t>給与・年金控除</t>
    <rPh sb="0" eb="2">
      <t>キュウヨ</t>
    </rPh>
    <rPh sb="3" eb="7">
      <t>ネンキン</t>
    </rPh>
    <phoneticPr fontId="1"/>
  </si>
  <si>
    <t>ホ</t>
  </si>
  <si>
    <t>×</t>
  </si>
  <si>
    <t>小計</t>
    <rPh sb="0" eb="2">
      <t>ショウケイ</t>
    </rPh>
    <phoneticPr fontId="1"/>
  </si>
  <si>
    <t>※控除額が本人の所得を上回る場合は、本人の所得の額までの控除とする。</t>
    <rPh sb="1" eb="4">
      <t>コウジ</t>
    </rPh>
    <rPh sb="5" eb="7">
      <t>ホンニン</t>
    </rPh>
    <rPh sb="8" eb="10">
      <t>ショトク</t>
    </rPh>
    <rPh sb="11" eb="13">
      <t>ウワマワ</t>
    </rPh>
    <rPh sb="14" eb="16">
      <t>バアイ</t>
    </rPh>
    <rPh sb="18" eb="20">
      <t>ホンニン</t>
    </rPh>
    <rPh sb="21" eb="23">
      <t>ショトク</t>
    </rPh>
    <rPh sb="24" eb="25">
      <t>ガク</t>
    </rPh>
    <rPh sb="28" eb="30">
      <t>コウジョ</t>
    </rPh>
    <phoneticPr fontId="1"/>
  </si>
  <si>
    <t>ー</t>
  </si>
  <si>
    <t>÷</t>
  </si>
  <si>
    <t>C.合計所得（年額）</t>
    <rPh sb="2" eb="6">
      <t>ゴウケイショトク</t>
    </rPh>
    <rPh sb="7" eb="9">
      <t>ネンガク</t>
    </rPh>
    <phoneticPr fontId="1"/>
  </si>
  <si>
    <t>１２月</t>
    <rPh sb="2" eb="3">
      <t>ガツ</t>
    </rPh>
    <phoneticPr fontId="1"/>
  </si>
  <si>
    <t>合計所得金額</t>
    <rPh sb="0" eb="6">
      <t>ゴウケイシ</t>
    </rPh>
    <phoneticPr fontId="1"/>
  </si>
  <si>
    <t>19歳以上23歳未満の扶養親族</t>
    <rPh sb="2" eb="5">
      <t>サイイジョウ</t>
    </rPh>
    <rPh sb="7" eb="10">
      <t>サイミマン</t>
    </rPh>
    <rPh sb="11" eb="13">
      <t>フヨウ</t>
    </rPh>
    <rPh sb="13" eb="15">
      <t>シンゾク</t>
    </rPh>
    <phoneticPr fontId="1"/>
  </si>
  <si>
    <t>70歳以上の同一生計配偶者又は老人扶養親族</t>
    <rPh sb="2" eb="5">
      <t>サイイジョウ</t>
    </rPh>
    <rPh sb="6" eb="13">
      <t>ドウイツセイ</t>
    </rPh>
    <rPh sb="13" eb="14">
      <t>マタ</t>
    </rPh>
    <rPh sb="15" eb="17">
      <t>ロウジン</t>
    </rPh>
    <phoneticPr fontId="1"/>
  </si>
  <si>
    <t>ヘ</t>
  </si>
  <si>
    <t>ト</t>
  </si>
  <si>
    <t>チ</t>
  </si>
  <si>
    <t>申請者又はニのうちの特別障害者</t>
    <rPh sb="0" eb="3">
      <t>シンセイシャ</t>
    </rPh>
    <rPh sb="3" eb="4">
      <t>マタ</t>
    </rPh>
    <rPh sb="10" eb="14">
      <t>トクベ</t>
    </rPh>
    <rPh sb="14" eb="15">
      <t>シャ</t>
    </rPh>
    <phoneticPr fontId="1"/>
  </si>
  <si>
    <t>人数</t>
    <rPh sb="0" eb="2">
      <t>ニンズウ</t>
    </rPh>
    <phoneticPr fontId="1"/>
  </si>
  <si>
    <t>合計所得金額　445,000円/月以下</t>
    <rPh sb="0" eb="4">
      <t>ゴウケ</t>
    </rPh>
    <rPh sb="4" eb="6">
      <t>キンガク</t>
    </rPh>
    <rPh sb="14" eb="15">
      <t>エン</t>
    </rPh>
    <rPh sb="16" eb="17">
      <t>ツキ</t>
    </rPh>
    <rPh sb="17" eb="19">
      <t>イカ</t>
    </rPh>
    <phoneticPr fontId="1"/>
  </si>
  <si>
    <t>1.申請者及び同居する者</t>
    <rPh sb="2" eb="5">
      <t>シンセイシャ</t>
    </rPh>
    <rPh sb="5" eb="6">
      <t>オヨ</t>
    </rPh>
    <rPh sb="7" eb="9">
      <t>ドウキョ</t>
    </rPh>
    <rPh sb="11" eb="12">
      <t>モノ</t>
    </rPh>
    <phoneticPr fontId="1"/>
  </si>
  <si>
    <t>同居者の人数</t>
    <rPh sb="0" eb="3">
      <t>ドウキョシャ</t>
    </rPh>
    <rPh sb="4" eb="6">
      <t>ニンズウ</t>
    </rPh>
    <phoneticPr fontId="1"/>
  </si>
  <si>
    <t>同居人数（税法上の別居扶養親族を含む）</t>
    <rPh sb="0" eb="2">
      <t>ドウキョ</t>
    </rPh>
    <rPh sb="2" eb="4">
      <t>ニンズウ</t>
    </rPh>
    <rPh sb="5" eb="8">
      <t>ゼイホウジョウ</t>
    </rPh>
    <rPh sb="9" eb="11">
      <t>ベッキョ</t>
    </rPh>
    <rPh sb="11" eb="15">
      <t>フヨウシンゾク</t>
    </rPh>
    <rPh sb="16" eb="17">
      <t>フク</t>
    </rPh>
    <phoneticPr fontId="1"/>
  </si>
  <si>
    <t>税法上の扶養親族</t>
    <rPh sb="0" eb="3">
      <t>ゼイホウジョウ</t>
    </rPh>
    <rPh sb="4" eb="6">
      <t>フヨウ</t>
    </rPh>
    <rPh sb="6" eb="8">
      <t>シンゾク</t>
    </rPh>
    <phoneticPr fontId="1"/>
  </si>
  <si>
    <t>親族控除</t>
    <rPh sb="0" eb="4">
      <t>シンゾ</t>
    </rPh>
    <phoneticPr fontId="1"/>
  </si>
  <si>
    <t>特定扶養控除</t>
    <rPh sb="0" eb="4">
      <t>トクテイ</t>
    </rPh>
    <rPh sb="4" eb="6">
      <t>コウジョ</t>
    </rPh>
    <phoneticPr fontId="1"/>
  </si>
  <si>
    <t>特別障害者控除</t>
    <rPh sb="0" eb="5">
      <t>トクベツ</t>
    </rPh>
    <rPh sb="5" eb="7">
      <t>コウジョ</t>
    </rPh>
    <phoneticPr fontId="1"/>
  </si>
  <si>
    <t>寡婦控除</t>
    <rPh sb="0" eb="4">
      <t>カフコウ</t>
    </rPh>
    <phoneticPr fontId="1"/>
  </si>
  <si>
    <t>（給与・年金）</t>
    <rPh sb="1" eb="3">
      <t>キュウヨ</t>
    </rPh>
    <rPh sb="4" eb="6">
      <t>ネンキン</t>
    </rPh>
    <phoneticPr fontId="1"/>
  </si>
  <si>
    <t>給与年金控除後</t>
    <rPh sb="0" eb="4">
      <t>キュウヨ</t>
    </rPh>
    <rPh sb="4" eb="6">
      <t>コウジョ</t>
    </rPh>
    <rPh sb="6" eb="7">
      <t>ゴ</t>
    </rPh>
    <phoneticPr fontId="1"/>
  </si>
  <si>
    <t>(寡婦・ひとり親）</t>
    <rPh sb="1" eb="3">
      <t>カフ</t>
    </rPh>
    <rPh sb="7" eb="8">
      <t>オヤ</t>
    </rPh>
    <phoneticPr fontId="1"/>
  </si>
  <si>
    <t>所得</t>
    <rPh sb="0" eb="2">
      <t>ショトク</t>
    </rPh>
    <phoneticPr fontId="1"/>
  </si>
  <si>
    <t>控除額合計</t>
    <rPh sb="0" eb="3">
      <t>コウジ</t>
    </rPh>
    <rPh sb="3" eb="5">
      <t>ゴウケイ</t>
    </rPh>
    <phoneticPr fontId="1"/>
  </si>
  <si>
    <t>※税法上の別居扶養親族がいる場合に記載</t>
    <rPh sb="1" eb="4">
      <t>ゼイホウジョウ</t>
    </rPh>
    <rPh sb="5" eb="7">
      <t>ベッキョ</t>
    </rPh>
    <rPh sb="7" eb="11">
      <t>フヨウシ</t>
    </rPh>
    <rPh sb="14" eb="16">
      <t>バアイ</t>
    </rPh>
    <rPh sb="17" eb="19">
      <t>キサイ</t>
    </rPh>
    <phoneticPr fontId="1"/>
  </si>
  <si>
    <t>※被扶養者等で所得証明書に金額が記載されない方や満１８歳未満の方の所得は０円として入力してください。</t>
    <rPh sb="24" eb="25">
      <t>マン</t>
    </rPh>
    <rPh sb="41" eb="43">
      <t>ニュウリョク</t>
    </rPh>
    <phoneticPr fontId="1"/>
  </si>
  <si>
    <t>判定基準</t>
    <rPh sb="0" eb="4">
      <t>ハンテイ</t>
    </rPh>
    <phoneticPr fontId="1"/>
  </si>
  <si>
    <t>合計所得月額</t>
    <rPh sb="0" eb="2">
      <t>ゴウケイ</t>
    </rPh>
    <rPh sb="2" eb="4">
      <t>ショトク</t>
    </rPh>
    <rPh sb="4" eb="6">
      <t>ゲツガク</t>
    </rPh>
    <phoneticPr fontId="1"/>
  </si>
  <si>
    <t>富山　太郎</t>
    <rPh sb="0" eb="2">
      <t>トヤマ</t>
    </rPh>
    <rPh sb="3" eb="5">
      <t>タロウ</t>
    </rPh>
    <phoneticPr fontId="1"/>
  </si>
  <si>
    <t>富山　花子</t>
    <rPh sb="0" eb="2">
      <t>トヤマ</t>
    </rPh>
    <rPh sb="3" eb="5">
      <t>ハナコ</t>
    </rPh>
    <phoneticPr fontId="1"/>
  </si>
  <si>
    <t>富山　一郎</t>
    <rPh sb="0" eb="2">
      <t>トヤマ</t>
    </rPh>
    <rPh sb="3" eb="4">
      <t>イチ</t>
    </rPh>
    <rPh sb="4" eb="5">
      <t>ロウ</t>
    </rPh>
    <phoneticPr fontId="1"/>
  </si>
  <si>
    <t>合計所得金額の計算</t>
    <rPh sb="0" eb="6">
      <t>ゴウケイシ</t>
    </rPh>
    <rPh sb="7" eb="9">
      <t>ケイサン</t>
    </rPh>
    <phoneticPr fontId="1"/>
  </si>
  <si>
    <t>特別
障害者</t>
    <rPh sb="0" eb="2">
      <t>トクベツ</t>
    </rPh>
    <rPh sb="3" eb="6">
      <t>ショウガイシャ</t>
    </rPh>
    <phoneticPr fontId="1"/>
  </si>
  <si>
    <t>生年月日
（西暦）</t>
    <rPh sb="0" eb="4">
      <t>セイネンガッピ</t>
    </rPh>
    <rPh sb="6" eb="8">
      <t>セイレキ</t>
    </rPh>
    <phoneticPr fontId="1"/>
  </si>
  <si>
    <t>総所得金額等
(円)</t>
    <rPh sb="0" eb="5">
      <t>ソウショト</t>
    </rPh>
    <rPh sb="5" eb="6">
      <t>ナド</t>
    </rPh>
    <rPh sb="8" eb="9">
      <t>エン</t>
    </rPh>
    <phoneticPr fontId="1"/>
  </si>
  <si>
    <t>＜入力方法＞</t>
    <rPh sb="1" eb="5">
      <t>ニュウリョクホウホウ</t>
    </rPh>
    <phoneticPr fontId="1"/>
  </si>
  <si>
    <t>3.合計所得月額（判定結果）　※計算の内訳は、別紙「所得積算表」を参照</t>
    <rPh sb="2" eb="6">
      <t>ゴウケイショトク</t>
    </rPh>
    <rPh sb="6" eb="8">
      <t>ゲツガク</t>
    </rPh>
    <rPh sb="9" eb="13">
      <t>ハンテイケッカ</t>
    </rPh>
    <rPh sb="16" eb="18">
      <t>ケイサン</t>
    </rPh>
    <rPh sb="19" eb="21">
      <t>ウチワケ</t>
    </rPh>
    <rPh sb="23" eb="25">
      <t>ベッシ</t>
    </rPh>
    <rPh sb="26" eb="28">
      <t>ショトク</t>
    </rPh>
    <rPh sb="28" eb="30">
      <t>セキサン</t>
    </rPh>
    <rPh sb="30" eb="31">
      <t>ヒョウ</t>
    </rPh>
    <rPh sb="33" eb="35">
      <t>サンショウ</t>
    </rPh>
    <phoneticPr fontId="1"/>
  </si>
  <si>
    <r>
      <t>以下の内容を確認の上、太枠内に入力してください。
1.本人及び同居人全員の氏名を下の「氏名」欄に入力
2.本人及び申請受付時点で満18歳以上の同居者全員の所得証明書を取得し、所得金額を「総所得金額等」に入力</t>
    </r>
    <r>
      <rPr>
        <sz val="12"/>
        <rFont val="BIZ UD明朝 Medium"/>
        <family val="1"/>
        <charset val="128"/>
      </rPr>
      <t xml:space="preserve">
3.所得課税証明書に記載されている控除対象を確認し、該当の項目に〇又は数を入力
4.所得税法上の同居外扶養親族がいる場合、「２．同居しない扶養親族の人数」にその人数を入力
5.入力が完了すると、下記「3.合計所得月額（判定結果）」に計算結果が表示されます。</t>
    </r>
    <rPh sb="0" eb="2">
      <t>イカ</t>
    </rPh>
    <rPh sb="3" eb="5">
      <t>ナイヨウ</t>
    </rPh>
    <rPh sb="6" eb="8">
      <t>カクニン</t>
    </rPh>
    <rPh sb="9" eb="10">
      <t>ウエ</t>
    </rPh>
    <rPh sb="15" eb="17">
      <t>ニュウリョク</t>
    </rPh>
    <rPh sb="27" eb="29">
      <t>ホンニン</t>
    </rPh>
    <rPh sb="29" eb="30">
      <t>オヨ</t>
    </rPh>
    <rPh sb="31" eb="33">
      <t>ドウキョ</t>
    </rPh>
    <rPh sb="33" eb="34">
      <t>ニン</t>
    </rPh>
    <rPh sb="34" eb="36">
      <t>ゼンイン</t>
    </rPh>
    <rPh sb="37" eb="39">
      <t>シメイ</t>
    </rPh>
    <rPh sb="40" eb="41">
      <t>シタ</t>
    </rPh>
    <rPh sb="43" eb="45">
      <t>シメイ</t>
    </rPh>
    <rPh sb="46" eb="47">
      <t>ラン</t>
    </rPh>
    <rPh sb="48" eb="50">
      <t>ニュウリョク</t>
    </rPh>
    <rPh sb="53" eb="55">
      <t>ホンニン</t>
    </rPh>
    <rPh sb="55" eb="56">
      <t>オヨ</t>
    </rPh>
    <rPh sb="57" eb="59">
      <t>シンセイ</t>
    </rPh>
    <rPh sb="59" eb="61">
      <t>ウケツケ</t>
    </rPh>
    <rPh sb="61" eb="63">
      <t>ジテン</t>
    </rPh>
    <rPh sb="64" eb="65">
      <t>マン</t>
    </rPh>
    <rPh sb="67" eb="68">
      <t>サイ</t>
    </rPh>
    <rPh sb="68" eb="70">
      <t>イジョウ</t>
    </rPh>
    <rPh sb="71" eb="74">
      <t>ドウキョシャ</t>
    </rPh>
    <rPh sb="74" eb="76">
      <t>ゼンイン</t>
    </rPh>
    <rPh sb="77" eb="82">
      <t>ショトクシ</t>
    </rPh>
    <rPh sb="83" eb="85">
      <t>シュトク</t>
    </rPh>
    <rPh sb="87" eb="89">
      <t>ショトク</t>
    </rPh>
    <rPh sb="89" eb="91">
      <t>キンガク</t>
    </rPh>
    <rPh sb="93" eb="96">
      <t>ソウショトク</t>
    </rPh>
    <rPh sb="96" eb="98">
      <t>キンガク</t>
    </rPh>
    <rPh sb="98" eb="99">
      <t>ナド</t>
    </rPh>
    <rPh sb="101" eb="103">
      <t>ニュウリョク</t>
    </rPh>
    <rPh sb="106" eb="108">
      <t>ショトク</t>
    </rPh>
    <rPh sb="108" eb="113">
      <t>カゼイシ</t>
    </rPh>
    <rPh sb="114" eb="116">
      <t>キサイ</t>
    </rPh>
    <rPh sb="121" eb="123">
      <t>コウジョ</t>
    </rPh>
    <rPh sb="123" eb="125">
      <t>タイショウ</t>
    </rPh>
    <rPh sb="126" eb="128">
      <t>カクニン</t>
    </rPh>
    <rPh sb="130" eb="132">
      <t>ガイトウ</t>
    </rPh>
    <rPh sb="133" eb="135">
      <t>コウモク</t>
    </rPh>
    <rPh sb="137" eb="138">
      <t>マタ</t>
    </rPh>
    <rPh sb="139" eb="140">
      <t>カズ</t>
    </rPh>
    <rPh sb="141" eb="143">
      <t>ニュウリョク</t>
    </rPh>
    <rPh sb="146" eb="148">
      <t>ショトク</t>
    </rPh>
    <rPh sb="148" eb="151">
      <t>ゼイホウジョウ</t>
    </rPh>
    <rPh sb="152" eb="155">
      <t>ドウ</t>
    </rPh>
    <rPh sb="155" eb="159">
      <t>フヨウシ</t>
    </rPh>
    <rPh sb="162" eb="164">
      <t>バアイ</t>
    </rPh>
    <rPh sb="168" eb="170">
      <t>ドウキョ</t>
    </rPh>
    <rPh sb="173" eb="177">
      <t>フヨウシ</t>
    </rPh>
    <rPh sb="178" eb="180">
      <t>ニンズウ</t>
    </rPh>
    <rPh sb="184" eb="186">
      <t>ニンズウ</t>
    </rPh>
    <rPh sb="187" eb="189">
      <t>ニュウリョク</t>
    </rPh>
    <rPh sb="192" eb="194">
      <t>ニュウリョク</t>
    </rPh>
    <rPh sb="195" eb="197">
      <t>カンリョウ</t>
    </rPh>
    <rPh sb="220" eb="224">
      <t>ケイサン</t>
    </rPh>
    <rPh sb="225" eb="227">
      <t>ヒョウジ</t>
    </rPh>
    <phoneticPr fontId="1"/>
  </si>
  <si>
    <r>
      <t>※所得課税証明書の</t>
    </r>
    <r>
      <rPr>
        <u/>
        <sz val="12"/>
        <rFont val="BIZ UD明朝 Medium"/>
        <family val="1"/>
        <charset val="128"/>
      </rPr>
      <t>「所得金額計」の金額ではなく、所得の内訳を合計した金額（分離課税所得を含む）を入力してください。</t>
    </r>
    <rPh sb="1" eb="8">
      <t>ショトクカゼイショウメイショ</t>
    </rPh>
    <rPh sb="48" eb="5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</si>
</sst>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&quot;円/月&quot;"/>
    <numFmt numFmtId="177" formatCode="#,##0&quot;人&quot;"/>
    <numFmt numFmtId="178" formatCode="#,##0&quot;円&quot;"/>
    <numFmt numFmtId="179" formatCode="#,##0&quot; 円&quot;"/>
    <numFmt numFmtId="180" formatCode="#"/>
  </numFmts>
  <fonts count="25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8"/>
      <name val="BIZ UD明朝 Medium"/>
      <family val="1"/>
    </font>
    <font>
      <sz val="14"/>
      <name val="BIZ UD明朝 Medium"/>
      <family val="1"/>
    </font>
    <font>
      <sz val="12"/>
      <name val="BIZ UD明朝 Medium"/>
      <family val="1"/>
    </font>
    <font>
      <sz val="16"/>
      <name val="BIZ UD明朝 Medium"/>
      <family val="1"/>
    </font>
    <font>
      <sz val="26"/>
      <name val="BIZ UDゴシック"/>
      <family val="3"/>
    </font>
    <font>
      <sz val="18"/>
      <name val="BIZ UDゴシック"/>
      <family val="3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6"/>
      <name val="BIZ UDゴシック"/>
      <family val="3"/>
    </font>
    <font>
      <sz val="20"/>
      <name val="BIZ UDゴシック"/>
      <family val="3"/>
    </font>
    <font>
      <b/>
      <sz val="18"/>
      <name val="BIZ UD明朝 Medium"/>
      <family val="1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sz val="14"/>
      <name val="BIZ UDゴシック"/>
      <family val="3"/>
      <charset val="128"/>
    </font>
    <font>
      <sz val="16"/>
      <name val="BIZ UDゴシック"/>
      <family val="3"/>
    </font>
    <font>
      <b/>
      <sz val="20"/>
      <name val="BIZ UDゴシック"/>
      <family val="3"/>
    </font>
    <font>
      <b/>
      <sz val="18"/>
      <name val="BIZ UDゴシック"/>
      <family val="3"/>
    </font>
    <font>
      <b/>
      <sz val="11"/>
      <name val="BIZ UD明朝 Medium"/>
      <family val="1"/>
      <charset val="128"/>
    </font>
    <font>
      <sz val="8"/>
      <name val="BIZ UD明朝 Medium"/>
      <family val="1"/>
      <charset val="128"/>
    </font>
    <font>
      <b/>
      <sz val="18"/>
      <color rgb="FFFF0000"/>
      <name val="BIZ UD明朝 Medium"/>
      <family val="1"/>
      <charset val="128"/>
    </font>
    <font>
      <sz val="12"/>
      <name val="BIZ UD明朝 Medium"/>
      <family val="1"/>
      <charset val="128"/>
    </font>
    <font>
      <u/>
      <sz val="1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3" fontId="5" fillId="0" borderId="0" xfId="0" applyNumberFormat="1" applyFont="1" applyBorder="1">
      <alignment vertical="center"/>
    </xf>
    <xf numFmtId="3" fontId="5" fillId="0" borderId="0" xfId="0" applyNumberFormat="1" applyFo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/>
    </xf>
    <xf numFmtId="14" fontId="5" fillId="2" borderId="8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>
      <alignment vertical="center"/>
    </xf>
    <xf numFmtId="3" fontId="5" fillId="2" borderId="8" xfId="0" applyNumberFormat="1" applyFont="1" applyFill="1" applyBorder="1">
      <alignment vertical="center"/>
    </xf>
    <xf numFmtId="3" fontId="5" fillId="2" borderId="11" xfId="0" applyNumberFormat="1" applyFont="1" applyFill="1" applyBorder="1">
      <alignment vertical="center"/>
    </xf>
    <xf numFmtId="3" fontId="2" fillId="0" borderId="0" xfId="0" applyNumberFormat="1" applyFont="1">
      <alignment vertical="center"/>
    </xf>
    <xf numFmtId="3" fontId="2" fillId="0" borderId="1" xfId="0" applyNumberFormat="1" applyFont="1" applyBorder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3" fontId="2" fillId="0" borderId="0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Fill="1">
      <alignment vertical="center"/>
    </xf>
    <xf numFmtId="0" fontId="3" fillId="0" borderId="0" xfId="0" applyNumberFormat="1" applyFont="1" applyAlignment="1">
      <alignment vertical="center"/>
    </xf>
    <xf numFmtId="0" fontId="6" fillId="0" borderId="22" xfId="0" applyNumberFormat="1" applyFont="1" applyBorder="1" applyAlignment="1">
      <alignment vertical="center"/>
    </xf>
    <xf numFmtId="0" fontId="6" fillId="0" borderId="32" xfId="0" applyNumberFormat="1" applyFont="1" applyBorder="1" applyAlignment="1">
      <alignment vertical="center"/>
    </xf>
    <xf numFmtId="0" fontId="6" fillId="0" borderId="32" xfId="0" applyFont="1" applyFill="1" applyBorder="1">
      <alignment vertical="center"/>
    </xf>
    <xf numFmtId="0" fontId="6" fillId="0" borderId="23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22" xfId="0" applyFont="1" applyFill="1" applyBorder="1">
      <alignment vertical="center"/>
    </xf>
    <xf numFmtId="0" fontId="6" fillId="0" borderId="23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3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8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16" xfId="0" applyFont="1" applyFill="1" applyBorder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/>
    </xf>
    <xf numFmtId="0" fontId="6" fillId="0" borderId="3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Border="1" applyAlignment="1">
      <alignment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33" xfId="0" applyNumberFormat="1" applyFont="1" applyFill="1" applyBorder="1" applyAlignment="1">
      <alignment horizontal="right" vertical="center"/>
    </xf>
    <xf numFmtId="0" fontId="11" fillId="0" borderId="8" xfId="0" applyNumberFormat="1" applyFont="1" applyBorder="1" applyAlignment="1">
      <alignment vertical="center"/>
    </xf>
    <xf numFmtId="178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33" xfId="0" applyFont="1" applyFill="1" applyBorder="1">
      <alignment vertical="center"/>
    </xf>
    <xf numFmtId="0" fontId="1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78" fontId="6" fillId="0" borderId="8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79" fontId="6" fillId="0" borderId="0" xfId="0" applyNumberFormat="1" applyFont="1" applyBorder="1" applyAlignment="1">
      <alignment vertical="center" wrapText="1"/>
    </xf>
    <xf numFmtId="179" fontId="6" fillId="0" borderId="0" xfId="0" applyNumberFormat="1" applyFont="1" applyAlignment="1">
      <alignment vertical="center" wrapText="1"/>
    </xf>
    <xf numFmtId="179" fontId="6" fillId="0" borderId="8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left" vertical="center" shrinkToFit="1"/>
    </xf>
    <xf numFmtId="179" fontId="6" fillId="0" borderId="0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79" fontId="6" fillId="0" borderId="0" xfId="0" applyNumberFormat="1" applyFont="1" applyBorder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vertical="center"/>
    </xf>
    <xf numFmtId="0" fontId="19" fillId="0" borderId="0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0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6" fillId="0" borderId="24" xfId="0" applyFont="1" applyFill="1" applyBorder="1">
      <alignment vertical="center"/>
    </xf>
    <xf numFmtId="0" fontId="6" fillId="0" borderId="34" xfId="0" applyFont="1" applyFill="1" applyBorder="1">
      <alignment vertical="center"/>
    </xf>
    <xf numFmtId="0" fontId="6" fillId="0" borderId="34" xfId="0" applyFont="1" applyBorder="1" applyAlignment="1">
      <alignment vertical="center"/>
    </xf>
    <xf numFmtId="0" fontId="6" fillId="0" borderId="25" xfId="0" applyFont="1" applyFill="1" applyBorder="1">
      <alignment vertical="center"/>
    </xf>
    <xf numFmtId="178" fontId="5" fillId="0" borderId="0" xfId="0" applyNumberFormat="1" applyFont="1" applyBorder="1" applyAlignment="1">
      <alignment vertical="center"/>
    </xf>
    <xf numFmtId="179" fontId="14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 applyBorder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179" fontId="14" fillId="0" borderId="0" xfId="0" applyNumberFormat="1" applyFont="1" applyAlignment="1">
      <alignment horizontal="center" vertical="center" wrapText="1"/>
    </xf>
    <xf numFmtId="18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9" fontId="14" fillId="0" borderId="0" xfId="0" applyNumberFormat="1" applyFont="1" applyBorder="1" applyAlignment="1">
      <alignment vertical="center" wrapText="1"/>
    </xf>
    <xf numFmtId="179" fontId="14" fillId="0" borderId="0" xfId="0" applyNumberFormat="1" applyFont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7" fontId="6" fillId="2" borderId="17" xfId="0" applyNumberFormat="1" applyFont="1" applyFill="1" applyBorder="1" applyAlignment="1">
      <alignment horizontal="center" vertical="center"/>
    </xf>
    <xf numFmtId="177" fontId="6" fillId="2" borderId="20" xfId="0" applyNumberFormat="1" applyFont="1" applyFill="1" applyBorder="1" applyAlignment="1">
      <alignment horizontal="center" vertical="center"/>
    </xf>
    <xf numFmtId="177" fontId="6" fillId="2" borderId="18" xfId="0" applyNumberFormat="1" applyFont="1" applyFill="1" applyBorder="1" applyAlignment="1">
      <alignment horizontal="center" vertical="center"/>
    </xf>
    <xf numFmtId="177" fontId="6" fillId="2" borderId="2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79" fontId="14" fillId="0" borderId="0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 shrinkToFit="1"/>
    </xf>
    <xf numFmtId="178" fontId="6" fillId="0" borderId="0" xfId="0" applyNumberFormat="1" applyFont="1" applyBorder="1" applyAlignment="1">
      <alignment horizontal="right" vertical="center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left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left" vertical="center" wrapText="1"/>
    </xf>
    <xf numFmtId="176" fontId="18" fillId="0" borderId="8" xfId="0" applyNumberFormat="1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/>
    </xf>
    <xf numFmtId="0" fontId="19" fillId="0" borderId="19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25</xdr:row>
      <xdr:rowOff>69850</xdr:rowOff>
    </xdr:from>
    <xdr:to>
      <xdr:col>4</xdr:col>
      <xdr:colOff>104775</xdr:colOff>
      <xdr:row>27</xdr:row>
      <xdr:rowOff>205740</xdr:rowOff>
    </xdr:to>
    <xdr:sp macro="" textlink="">
      <xdr:nvSpPr>
        <xdr:cNvPr id="2" name="直線 2"/>
        <xdr:cNvSpPr/>
      </xdr:nvSpPr>
      <xdr:spPr>
        <a:xfrm flipV="1">
          <a:off x="3277235" y="7642225"/>
          <a:ext cx="0" cy="623570"/>
        </a:xfrm>
        <a:prstGeom prst="line">
          <a:avLst/>
        </a:prstGeom>
        <a:noFill/>
        <a:ln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1285240</xdr:colOff>
      <xdr:row>12</xdr:row>
      <xdr:rowOff>38100</xdr:rowOff>
    </xdr:from>
    <xdr:to>
      <xdr:col>8</xdr:col>
      <xdr:colOff>1285240</xdr:colOff>
      <xdr:row>13</xdr:row>
      <xdr:rowOff>241935</xdr:rowOff>
    </xdr:to>
    <xdr:sp macro="" textlink="">
      <xdr:nvSpPr>
        <xdr:cNvPr id="2" name="直線 1"/>
        <xdr:cNvSpPr/>
      </xdr:nvSpPr>
      <xdr:spPr>
        <a:xfrm flipV="1">
          <a:off x="5802630" y="3850005"/>
          <a:ext cx="0" cy="1285875"/>
        </a:xfrm>
        <a:prstGeom prst="line">
          <a:avLst/>
        </a:prstGeom>
        <a:noFill/>
        <a:ln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8</xdr:col>
      <xdr:colOff>1641475</xdr:colOff>
      <xdr:row>2</xdr:row>
      <xdr:rowOff>70485</xdr:rowOff>
    </xdr:from>
    <xdr:to>
      <xdr:col>15</xdr:col>
      <xdr:colOff>53975</xdr:colOff>
      <xdr:row>4</xdr:row>
      <xdr:rowOff>170180</xdr:rowOff>
    </xdr:to>
    <xdr:sp macro="" textlink="">
      <xdr:nvSpPr>
        <xdr:cNvPr id="3" name="テキスト ボックス 2"/>
        <xdr:cNvSpPr txBox="1"/>
      </xdr:nvSpPr>
      <xdr:spPr>
        <a:xfrm>
          <a:off x="6158865" y="584835"/>
          <a:ext cx="4581525" cy="105029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このシートには入力できません。</a:t>
          </a:r>
          <a:endParaRPr kumimoji="1" lang="en-US" altLang="ja-JP" sz="1800"/>
        </a:p>
        <a:p>
          <a:r>
            <a:rPr kumimoji="1" lang="ja-JP" altLang="en-US" sz="1800"/>
            <a:t>「入力シート」に入力してください。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3"/>
  <sheetViews>
    <sheetView tabSelected="1" view="pageBreakPreview" zoomScale="70" zoomScaleSheetLayoutView="70" workbookViewId="0">
      <selection activeCell="G1" sqref="G1"/>
    </sheetView>
  </sheetViews>
  <sheetFormatPr defaultRowHeight="13.5" x14ac:dyDescent="0.15"/>
  <cols>
    <col min="1" max="1" width="2.5" style="1" customWidth="1"/>
    <col min="2" max="2" width="19.5" style="1" customWidth="1"/>
    <col min="3" max="3" width="8.625" style="1" customWidth="1"/>
    <col min="4" max="4" width="11.125" style="1" customWidth="1"/>
    <col min="5" max="5" width="14.75" style="1" customWidth="1"/>
    <col min="6" max="6" width="10" style="1" customWidth="1"/>
    <col min="7" max="7" width="9.875" style="1" customWidth="1"/>
    <col min="8" max="8" width="9.625" style="1" customWidth="1"/>
    <col min="9" max="12" width="7.125" style="1" customWidth="1"/>
    <col min="13" max="13" width="1.875" style="1" customWidth="1"/>
    <col min="14" max="14" width="9" style="1"/>
    <col min="15" max="15" width="9.5" style="1" bestFit="1" customWidth="1"/>
    <col min="16" max="16" width="18.375" style="1" hidden="1" customWidth="1"/>
    <col min="17" max="17" width="16.875" style="1" hidden="1" customWidth="1"/>
    <col min="18" max="18" width="17.5" style="1" hidden="1" customWidth="1"/>
    <col min="19" max="19" width="12.125" style="1" hidden="1" customWidth="1"/>
    <col min="20" max="20" width="11.375" style="1" hidden="1" customWidth="1"/>
    <col min="21" max="23" width="8.875" style="1" hidden="1" customWidth="1"/>
    <col min="24" max="16384" width="9" style="1"/>
  </cols>
  <sheetData>
    <row r="1" spans="1:23" ht="21" x14ac:dyDescent="0.15">
      <c r="A1" s="2" t="s">
        <v>89</v>
      </c>
    </row>
    <row r="2" spans="1:23" ht="29.25" customHeight="1" x14ac:dyDescent="0.15">
      <c r="B2" s="2"/>
    </row>
    <row r="3" spans="1:23" ht="18" customHeight="1" x14ac:dyDescent="0.15">
      <c r="A3" s="3" t="s">
        <v>93</v>
      </c>
      <c r="B3" s="5"/>
    </row>
    <row r="4" spans="1:23" ht="117" customHeight="1" x14ac:dyDescent="0.15">
      <c r="B4" s="131" t="s">
        <v>95</v>
      </c>
      <c r="C4" s="132"/>
      <c r="D4" s="132"/>
      <c r="E4" s="132"/>
      <c r="F4" s="132"/>
      <c r="G4" s="132"/>
      <c r="H4" s="132"/>
      <c r="I4" s="132"/>
      <c r="J4" s="132"/>
      <c r="K4" s="132"/>
      <c r="L4" s="133"/>
      <c r="M4" s="6"/>
    </row>
    <row r="5" spans="1:23" ht="29.25" customHeight="1" x14ac:dyDescent="0.15"/>
    <row r="6" spans="1:23" ht="19.149999999999999" customHeight="1" x14ac:dyDescent="0.15">
      <c r="A6" s="3" t="s">
        <v>69</v>
      </c>
    </row>
    <row r="7" spans="1:23" ht="7.9" customHeight="1" x14ac:dyDescent="0.15">
      <c r="B7" s="6"/>
      <c r="C7" s="6"/>
      <c r="D7" s="6"/>
      <c r="E7" s="6"/>
      <c r="F7" s="26"/>
      <c r="G7" s="26"/>
      <c r="H7" s="26"/>
      <c r="I7" s="26"/>
      <c r="J7" s="26"/>
      <c r="K7" s="26"/>
      <c r="L7" s="26"/>
      <c r="M7" s="6"/>
    </row>
    <row r="8" spans="1:23" ht="19.149999999999999" customHeight="1" x14ac:dyDescent="0.15">
      <c r="B8" s="135" t="s">
        <v>26</v>
      </c>
      <c r="C8" s="135" t="s">
        <v>29</v>
      </c>
      <c r="D8" s="137" t="s">
        <v>91</v>
      </c>
      <c r="E8" s="137" t="s">
        <v>92</v>
      </c>
      <c r="F8" s="134" t="s">
        <v>32</v>
      </c>
      <c r="G8" s="134"/>
      <c r="H8" s="134"/>
      <c r="I8" s="134"/>
      <c r="J8" s="134"/>
      <c r="K8" s="134"/>
      <c r="L8" s="134"/>
      <c r="M8" s="16"/>
      <c r="P8" s="34" t="s">
        <v>0</v>
      </c>
      <c r="Q8" s="34" t="s">
        <v>78</v>
      </c>
      <c r="R8" s="34" t="s">
        <v>0</v>
      </c>
      <c r="S8" s="34" t="s">
        <v>81</v>
      </c>
      <c r="T8" s="34" t="s">
        <v>19</v>
      </c>
      <c r="V8" s="1">
        <v>0</v>
      </c>
    </row>
    <row r="9" spans="1:23" ht="28.15" customHeight="1" x14ac:dyDescent="0.15">
      <c r="B9" s="136"/>
      <c r="C9" s="136"/>
      <c r="D9" s="136"/>
      <c r="E9" s="136"/>
      <c r="F9" s="7" t="s">
        <v>34</v>
      </c>
      <c r="G9" s="18" t="s">
        <v>7</v>
      </c>
      <c r="H9" s="18" t="s">
        <v>46</v>
      </c>
      <c r="I9" s="7" t="s">
        <v>2</v>
      </c>
      <c r="J9" s="28" t="s">
        <v>90</v>
      </c>
      <c r="K9" s="29" t="s">
        <v>21</v>
      </c>
      <c r="L9" s="29" t="s">
        <v>17</v>
      </c>
      <c r="M9" s="16"/>
      <c r="N9" s="16"/>
      <c r="O9" s="16"/>
      <c r="P9" s="33" t="s">
        <v>77</v>
      </c>
      <c r="Q9" s="27" t="s">
        <v>80</v>
      </c>
      <c r="R9" s="33" t="s">
        <v>79</v>
      </c>
      <c r="S9" s="34"/>
      <c r="T9" s="34" t="s">
        <v>80</v>
      </c>
      <c r="W9" s="37"/>
    </row>
    <row r="10" spans="1:23" ht="19.149999999999999" customHeight="1" x14ac:dyDescent="0.15">
      <c r="B10" s="8" t="s">
        <v>86</v>
      </c>
      <c r="C10" s="13" t="s">
        <v>33</v>
      </c>
      <c r="D10" s="19">
        <v>32874</v>
      </c>
      <c r="E10" s="21">
        <v>2100000</v>
      </c>
      <c r="F10" s="13" t="s">
        <v>45</v>
      </c>
      <c r="G10" s="13"/>
      <c r="H10" s="13"/>
      <c r="I10" s="13"/>
      <c r="J10" s="13"/>
      <c r="K10" s="13"/>
      <c r="L10" s="30"/>
      <c r="M10" s="16"/>
      <c r="O10" s="24"/>
      <c r="P10" s="34">
        <f t="shared" ref="P10:P15" si="0">IF(F10="〇",IF(E10-100000&lt;0,E10,100000),0)</f>
        <v>100000</v>
      </c>
      <c r="Q10" s="36">
        <f t="shared" ref="Q10:Q15" si="1">E10-P10</f>
        <v>2000000</v>
      </c>
      <c r="R10" s="34">
        <f t="shared" ref="R10:R15" si="2">IF(K10="〇",IF(Q10-270000&lt;0,Q10,270000),0)+IF(L10="〇",IF(Q10-350000&lt;0,Q10,350000),0)</f>
        <v>0</v>
      </c>
      <c r="S10" s="34">
        <f t="shared" ref="S10:S15" si="3">P10+R10</f>
        <v>100000</v>
      </c>
      <c r="T10" s="36">
        <f t="shared" ref="T10:T15" si="4">Q10-R10</f>
        <v>2000000</v>
      </c>
      <c r="W10" s="38" t="s">
        <v>45</v>
      </c>
    </row>
    <row r="11" spans="1:23" ht="19.149999999999999" customHeight="1" x14ac:dyDescent="0.15">
      <c r="B11" s="9" t="s">
        <v>87</v>
      </c>
      <c r="C11" s="14" t="s">
        <v>43</v>
      </c>
      <c r="D11" s="20">
        <v>32874</v>
      </c>
      <c r="E11" s="22">
        <v>3000000</v>
      </c>
      <c r="F11" s="14" t="s">
        <v>45</v>
      </c>
      <c r="G11" s="14"/>
      <c r="H11" s="14"/>
      <c r="I11" s="14"/>
      <c r="J11" s="14"/>
      <c r="K11" s="14"/>
      <c r="L11" s="31"/>
      <c r="M11" s="16"/>
      <c r="O11" s="24"/>
      <c r="P11" s="34">
        <f t="shared" si="0"/>
        <v>100000</v>
      </c>
      <c r="Q11" s="36">
        <f t="shared" si="1"/>
        <v>2900000</v>
      </c>
      <c r="R11" s="34">
        <f t="shared" si="2"/>
        <v>0</v>
      </c>
      <c r="S11" s="34">
        <f t="shared" si="3"/>
        <v>100000</v>
      </c>
      <c r="T11" s="36">
        <f t="shared" si="4"/>
        <v>2900000</v>
      </c>
    </row>
    <row r="12" spans="1:23" ht="19.149999999999999" customHeight="1" x14ac:dyDescent="0.15">
      <c r="B12" s="9" t="s">
        <v>88</v>
      </c>
      <c r="C12" s="14" t="s">
        <v>30</v>
      </c>
      <c r="D12" s="20">
        <v>42736</v>
      </c>
      <c r="E12" s="22">
        <v>0</v>
      </c>
      <c r="F12" s="14"/>
      <c r="G12" s="14"/>
      <c r="H12" s="14"/>
      <c r="I12" s="14"/>
      <c r="J12" s="14"/>
      <c r="K12" s="14"/>
      <c r="L12" s="31"/>
      <c r="M12" s="16"/>
      <c r="O12" s="24"/>
      <c r="P12" s="34">
        <f t="shared" si="0"/>
        <v>0</v>
      </c>
      <c r="Q12" s="36">
        <f t="shared" si="1"/>
        <v>0</v>
      </c>
      <c r="R12" s="34">
        <f t="shared" si="2"/>
        <v>0</v>
      </c>
      <c r="S12" s="34">
        <f t="shared" si="3"/>
        <v>0</v>
      </c>
      <c r="T12" s="36">
        <f t="shared" si="4"/>
        <v>0</v>
      </c>
    </row>
    <row r="13" spans="1:23" ht="19.149999999999999" customHeight="1" x14ac:dyDescent="0.15">
      <c r="B13" s="9"/>
      <c r="C13" s="14"/>
      <c r="D13" s="14"/>
      <c r="E13" s="22"/>
      <c r="F13" s="14"/>
      <c r="G13" s="14"/>
      <c r="H13" s="14"/>
      <c r="I13" s="14"/>
      <c r="J13" s="14"/>
      <c r="K13" s="14"/>
      <c r="L13" s="31"/>
      <c r="M13" s="16"/>
      <c r="O13" s="24"/>
      <c r="P13" s="34">
        <f t="shared" si="0"/>
        <v>0</v>
      </c>
      <c r="Q13" s="36">
        <f t="shared" si="1"/>
        <v>0</v>
      </c>
      <c r="R13" s="34">
        <f t="shared" si="2"/>
        <v>0</v>
      </c>
      <c r="S13" s="34">
        <f t="shared" si="3"/>
        <v>0</v>
      </c>
      <c r="T13" s="36">
        <f t="shared" si="4"/>
        <v>0</v>
      </c>
    </row>
    <row r="14" spans="1:23" ht="19.149999999999999" customHeight="1" x14ac:dyDescent="0.15">
      <c r="B14" s="9"/>
      <c r="C14" s="14"/>
      <c r="D14" s="14"/>
      <c r="E14" s="22"/>
      <c r="F14" s="14"/>
      <c r="G14" s="14"/>
      <c r="H14" s="14"/>
      <c r="I14" s="14"/>
      <c r="J14" s="14"/>
      <c r="K14" s="14"/>
      <c r="L14" s="31"/>
      <c r="M14" s="16"/>
      <c r="O14" s="24"/>
      <c r="P14" s="34">
        <f t="shared" si="0"/>
        <v>0</v>
      </c>
      <c r="Q14" s="36">
        <f t="shared" si="1"/>
        <v>0</v>
      </c>
      <c r="R14" s="34">
        <f t="shared" si="2"/>
        <v>0</v>
      </c>
      <c r="S14" s="34">
        <f t="shared" si="3"/>
        <v>0</v>
      </c>
      <c r="T14" s="36">
        <f t="shared" si="4"/>
        <v>0</v>
      </c>
    </row>
    <row r="15" spans="1:23" ht="19.149999999999999" customHeight="1" x14ac:dyDescent="0.15">
      <c r="B15" s="10"/>
      <c r="C15" s="15"/>
      <c r="D15" s="15"/>
      <c r="E15" s="23"/>
      <c r="F15" s="15"/>
      <c r="G15" s="15"/>
      <c r="H15" s="15"/>
      <c r="I15" s="15"/>
      <c r="J15" s="15"/>
      <c r="K15" s="15"/>
      <c r="L15" s="32"/>
      <c r="M15" s="16"/>
      <c r="O15" s="24"/>
      <c r="P15" s="34">
        <f t="shared" si="0"/>
        <v>0</v>
      </c>
      <c r="Q15" s="36">
        <f t="shared" si="1"/>
        <v>0</v>
      </c>
      <c r="R15" s="34">
        <f t="shared" si="2"/>
        <v>0</v>
      </c>
      <c r="S15" s="34">
        <f t="shared" si="3"/>
        <v>0</v>
      </c>
      <c r="T15" s="36">
        <f t="shared" si="4"/>
        <v>0</v>
      </c>
    </row>
    <row r="16" spans="1:23" ht="19.149999999999999" customHeight="1" x14ac:dyDescent="0.15">
      <c r="B16" s="11" t="s">
        <v>83</v>
      </c>
      <c r="C16" s="16"/>
      <c r="D16" s="16"/>
    </row>
    <row r="17" spans="1:19" ht="19.149999999999999" customHeight="1" x14ac:dyDescent="0.15">
      <c r="B17" s="12" t="s">
        <v>96</v>
      </c>
      <c r="C17" s="16"/>
      <c r="D17" s="16"/>
    </row>
    <row r="18" spans="1:19" ht="19.149999999999999" customHeight="1" x14ac:dyDescent="0.15">
      <c r="C18" s="16"/>
      <c r="D18" s="16"/>
      <c r="E18" s="24"/>
    </row>
    <row r="19" spans="1:19" ht="19.149999999999999" customHeight="1" x14ac:dyDescent="0.15">
      <c r="A19" s="3" t="s">
        <v>36</v>
      </c>
      <c r="G19" s="138">
        <v>0</v>
      </c>
      <c r="H19" s="139"/>
    </row>
    <row r="20" spans="1:19" ht="19.149999999999999" customHeight="1" x14ac:dyDescent="0.15">
      <c r="B20" s="5" t="s">
        <v>82</v>
      </c>
      <c r="G20" s="140"/>
      <c r="H20" s="141"/>
      <c r="O20" s="24"/>
      <c r="P20" s="24"/>
      <c r="Q20" s="35"/>
      <c r="R20" s="24"/>
      <c r="S20" s="24"/>
    </row>
    <row r="21" spans="1:19" ht="19.149999999999999" customHeight="1" x14ac:dyDescent="0.15">
      <c r="A21" s="4"/>
      <c r="B21" s="4"/>
      <c r="C21" s="4"/>
      <c r="D21" s="4"/>
      <c r="E21" s="25"/>
      <c r="F21" s="4"/>
      <c r="G21" s="4"/>
      <c r="H21" s="4"/>
      <c r="I21" s="4"/>
      <c r="J21" s="4"/>
      <c r="K21" s="4"/>
      <c r="L21" s="4"/>
      <c r="M21" s="4"/>
      <c r="P21" s="35" t="s">
        <v>70</v>
      </c>
      <c r="Q21" s="35">
        <f>COUNTA(B10:B15)-1</f>
        <v>2</v>
      </c>
    </row>
    <row r="22" spans="1:19" ht="19.149999999999999" customHeight="1" x14ac:dyDescent="0.15">
      <c r="C22" s="17"/>
      <c r="D22" s="17"/>
      <c r="E22" s="17"/>
      <c r="F22" s="17"/>
      <c r="G22" s="17"/>
      <c r="H22" s="17"/>
      <c r="P22" s="35" t="s">
        <v>72</v>
      </c>
      <c r="Q22" s="35">
        <f>G19</f>
        <v>0</v>
      </c>
    </row>
    <row r="23" spans="1:19" ht="19.149999999999999" customHeight="1" x14ac:dyDescent="0.15">
      <c r="A23" s="3" t="s">
        <v>94</v>
      </c>
    </row>
    <row r="24" spans="1:19" ht="19.149999999999999" customHeight="1" x14ac:dyDescent="0.15">
      <c r="B24" s="142" t="s">
        <v>85</v>
      </c>
      <c r="C24" s="142"/>
      <c r="D24" s="143">
        <f>所得積算表!I11</f>
        <v>345000</v>
      </c>
      <c r="E24" s="144"/>
      <c r="P24" s="35" t="s">
        <v>73</v>
      </c>
      <c r="Q24" s="35">
        <f>Q21+Q22</f>
        <v>2</v>
      </c>
    </row>
    <row r="25" spans="1:19" ht="19.149999999999999" customHeight="1" x14ac:dyDescent="0.15">
      <c r="B25" s="142"/>
      <c r="C25" s="142"/>
      <c r="D25" s="145"/>
      <c r="E25" s="146"/>
      <c r="P25" s="35" t="s">
        <v>41</v>
      </c>
      <c r="Q25" s="35">
        <f>SUM(G10:G15)</f>
        <v>0</v>
      </c>
    </row>
    <row r="26" spans="1:19" ht="19.149999999999999" customHeight="1" x14ac:dyDescent="0.15">
      <c r="G26" s="147" t="s">
        <v>9</v>
      </c>
      <c r="H26" s="149" t="str">
        <f>IF(D24&lt;445000,"OK","NG")</f>
        <v>OK</v>
      </c>
      <c r="I26" s="150"/>
      <c r="P26" s="35" t="s">
        <v>74</v>
      </c>
      <c r="Q26" s="35">
        <f>SUM(H10:H15)</f>
        <v>0</v>
      </c>
    </row>
    <row r="27" spans="1:19" ht="19.149999999999999" customHeight="1" x14ac:dyDescent="0.15">
      <c r="G27" s="148"/>
      <c r="H27" s="151"/>
      <c r="I27" s="152"/>
      <c r="P27" s="35" t="s">
        <v>23</v>
      </c>
      <c r="Q27" s="35">
        <f>COUNTIF(I10:I15,"〇")</f>
        <v>0</v>
      </c>
    </row>
    <row r="28" spans="1:19" ht="19.149999999999999" customHeight="1" x14ac:dyDescent="0.15">
      <c r="D28" s="1" t="s">
        <v>84</v>
      </c>
      <c r="P28" s="35" t="s">
        <v>75</v>
      </c>
      <c r="Q28" s="35">
        <f>COUNTIF(J10:J15,"〇")</f>
        <v>0</v>
      </c>
    </row>
    <row r="29" spans="1:19" ht="19.149999999999999" customHeight="1" x14ac:dyDescent="0.15">
      <c r="D29" s="153" t="str">
        <f>所得積算表!I15</f>
        <v>合計所得金額　445,000円/月以下</v>
      </c>
      <c r="E29" s="153"/>
      <c r="F29" s="153"/>
      <c r="P29" s="24" t="s">
        <v>76</v>
      </c>
      <c r="Q29" s="35">
        <f>COUNTIF(K10:K15,"〇")</f>
        <v>0</v>
      </c>
    </row>
    <row r="30" spans="1:19" ht="19.149999999999999" customHeight="1" x14ac:dyDescent="0.15">
      <c r="D30" s="153"/>
      <c r="E30" s="153"/>
      <c r="F30" s="153"/>
      <c r="P30" s="1" t="s">
        <v>8</v>
      </c>
      <c r="Q30" s="35">
        <f>COUNTIF(L10:L15,"〇")</f>
        <v>0</v>
      </c>
    </row>
    <row r="31" spans="1:19" ht="19.149999999999999" customHeight="1" x14ac:dyDescent="0.15"/>
    <row r="32" spans="1:19" ht="19.149999999999999" customHeight="1" x14ac:dyDescent="0.15"/>
    <row r="33" ht="19.149999999999999" customHeight="1" x14ac:dyDescent="0.15"/>
  </sheetData>
  <protectedRanges>
    <protectedRange sqref="B10:L15" name="範囲1"/>
    <protectedRange sqref="G19" name="範囲2"/>
  </protectedRanges>
  <mergeCells count="12">
    <mergeCell ref="D29:F30"/>
    <mergeCell ref="G19:H20"/>
    <mergeCell ref="B24:C25"/>
    <mergeCell ref="D24:E25"/>
    <mergeCell ref="G26:G27"/>
    <mergeCell ref="H26:I27"/>
    <mergeCell ref="B4:L4"/>
    <mergeCell ref="F8:L8"/>
    <mergeCell ref="B8:B9"/>
    <mergeCell ref="C8:C9"/>
    <mergeCell ref="D8:D9"/>
    <mergeCell ref="E8:E9"/>
  </mergeCells>
  <phoneticPr fontId="1"/>
  <dataValidations count="2">
    <dataValidation type="list" allowBlank="1" showInputMessage="1" showErrorMessage="1" sqref="I10:M15 F10:F15">
      <formula1>$W$9:$W$10</formula1>
    </dataValidation>
    <dataValidation type="whole" operator="greaterThanOrEqual" allowBlank="1" showInputMessage="1" showErrorMessage="1" sqref="G10:H15">
      <formula1>V8</formula1>
    </dataValidation>
  </dataValidation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39997558519241921"/>
  </sheetPr>
  <dimension ref="A1:AQ59"/>
  <sheetViews>
    <sheetView view="pageBreakPreview" zoomScale="85" zoomScaleSheetLayoutView="85" workbookViewId="0">
      <selection activeCell="K8" sqref="K8"/>
    </sheetView>
  </sheetViews>
  <sheetFormatPr defaultColWidth="9" defaultRowHeight="14.25" x14ac:dyDescent="0.15"/>
  <cols>
    <col min="1" max="1" width="1.375" style="5" customWidth="1"/>
    <col min="2" max="2" width="1.5" style="5" customWidth="1"/>
    <col min="3" max="3" width="4.125" style="5" customWidth="1"/>
    <col min="4" max="4" width="11.125" style="5" customWidth="1"/>
    <col min="5" max="5" width="10.625" style="5" customWidth="1"/>
    <col min="6" max="6" width="4.625" style="5" customWidth="1"/>
    <col min="7" max="7" width="22.125" style="5" customWidth="1"/>
    <col min="8" max="8" width="3.875" style="5" customWidth="1"/>
    <col min="9" max="9" width="28.125" style="5" customWidth="1"/>
    <col min="10" max="10" width="4.125" style="5" customWidth="1"/>
    <col min="11" max="11" width="19.375" style="5" customWidth="1"/>
    <col min="12" max="12" width="2.5" style="5" customWidth="1"/>
    <col min="13" max="13" width="6.875" style="5" customWidth="1"/>
    <col min="14" max="14" width="2.875" style="5" customWidth="1"/>
    <col min="15" max="15" width="17.25" style="5" customWidth="1"/>
    <col min="16" max="16" width="1.25" style="5" customWidth="1"/>
    <col min="17" max="17" width="1" style="5" customWidth="1"/>
    <col min="18" max="18" width="2.5" style="5" customWidth="1"/>
    <col min="19" max="19" width="1.625" style="5" customWidth="1"/>
    <col min="20" max="20" width="7.875" style="5" customWidth="1"/>
    <col min="21" max="21" width="13.875" style="5" customWidth="1"/>
    <col min="22" max="22" width="7.625" style="5" customWidth="1"/>
    <col min="23" max="23" width="1.375" style="5" customWidth="1"/>
    <col min="24" max="24" width="1.125" style="5" customWidth="1"/>
    <col min="25" max="25" width="9" style="5"/>
    <col min="26" max="26" width="34" style="5" customWidth="1"/>
    <col min="27" max="16384" width="9" style="5"/>
  </cols>
  <sheetData>
    <row r="1" spans="1:43" ht="20.25" customHeight="1" x14ac:dyDescent="0.15">
      <c r="A1" s="39"/>
      <c r="B1" s="167" t="s">
        <v>13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53"/>
      <c r="S1" s="53"/>
      <c r="T1" s="53"/>
      <c r="U1" s="53"/>
      <c r="V1" s="53"/>
      <c r="W1" s="53"/>
      <c r="X1" s="53"/>
    </row>
    <row r="2" spans="1:43" ht="20.25" customHeight="1" x14ac:dyDescent="0.15">
      <c r="A2" s="39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53"/>
      <c r="S2" s="53"/>
      <c r="T2" s="53"/>
      <c r="U2" s="53"/>
      <c r="V2" s="53"/>
      <c r="W2" s="53"/>
      <c r="X2" s="53"/>
    </row>
    <row r="3" spans="1:43" ht="54.6" customHeight="1" x14ac:dyDescent="0.15">
      <c r="AQ3" s="39"/>
    </row>
    <row r="4" spans="1:43" ht="20.25" customHeight="1" x14ac:dyDescent="0.15">
      <c r="A4" s="39"/>
      <c r="B4" s="40" t="s">
        <v>50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70"/>
      <c r="Q4" s="70"/>
      <c r="R4" s="70"/>
      <c r="S4" s="154"/>
      <c r="T4" s="154"/>
      <c r="U4" s="154"/>
      <c r="V4" s="123"/>
      <c r="W4" s="39"/>
      <c r="X4" s="39"/>
    </row>
    <row r="5" spans="1:43" ht="19.899999999999999" customHeight="1" x14ac:dyDescent="0.15">
      <c r="A5" s="39"/>
      <c r="B5" s="41"/>
      <c r="C5" s="52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70"/>
      <c r="Q5" s="70"/>
      <c r="R5" s="70"/>
      <c r="S5" s="155"/>
      <c r="T5" s="155"/>
      <c r="U5" s="155"/>
      <c r="V5" s="125"/>
      <c r="W5" s="39"/>
      <c r="X5" s="39"/>
    </row>
    <row r="6" spans="1:43" ht="29.45" customHeight="1" x14ac:dyDescent="0.15">
      <c r="A6" s="39"/>
      <c r="B6" s="41"/>
      <c r="C6" s="156" t="s">
        <v>38</v>
      </c>
      <c r="D6" s="156"/>
      <c r="E6" s="156"/>
      <c r="F6" s="72"/>
      <c r="G6" s="77" t="s">
        <v>5</v>
      </c>
      <c r="H6" s="78"/>
      <c r="I6" s="77" t="s">
        <v>58</v>
      </c>
      <c r="J6" s="73"/>
      <c r="K6" s="42"/>
      <c r="L6" s="42"/>
      <c r="M6" s="42"/>
      <c r="N6" s="42"/>
      <c r="O6" s="104"/>
      <c r="P6" s="106"/>
      <c r="Q6" s="107"/>
      <c r="R6" s="112"/>
      <c r="S6" s="112"/>
      <c r="T6" s="112"/>
      <c r="U6" s="112"/>
      <c r="V6" s="112"/>
      <c r="W6" s="112"/>
      <c r="X6" s="39"/>
    </row>
    <row r="7" spans="1:43" ht="19.899999999999999" customHeight="1" x14ac:dyDescent="0.15">
      <c r="A7" s="39"/>
      <c r="B7" s="41"/>
      <c r="C7" s="168">
        <f>$H$22</f>
        <v>4900000</v>
      </c>
      <c r="D7" s="168"/>
      <c r="E7" s="168"/>
      <c r="F7" s="169" t="s">
        <v>56</v>
      </c>
      <c r="G7" s="168">
        <f>$H$45</f>
        <v>760000</v>
      </c>
      <c r="H7" s="170" t="s">
        <v>6</v>
      </c>
      <c r="I7" s="168">
        <f>IF(C7-G7&lt;0,0,C7-G7)</f>
        <v>4140000</v>
      </c>
      <c r="J7" s="89"/>
      <c r="K7" s="42"/>
      <c r="L7" s="42"/>
      <c r="M7" s="42"/>
      <c r="N7" s="42"/>
      <c r="O7" s="42"/>
      <c r="P7" s="70"/>
      <c r="Q7" s="70"/>
      <c r="R7" s="70"/>
      <c r="S7" s="155"/>
      <c r="T7" s="155"/>
      <c r="U7" s="155"/>
      <c r="V7" s="125"/>
      <c r="W7" s="39"/>
      <c r="X7" s="39"/>
    </row>
    <row r="8" spans="1:43" ht="19.899999999999999" customHeight="1" x14ac:dyDescent="0.15">
      <c r="A8" s="39"/>
      <c r="B8" s="41"/>
      <c r="C8" s="168"/>
      <c r="D8" s="168"/>
      <c r="E8" s="168"/>
      <c r="F8" s="169"/>
      <c r="G8" s="168"/>
      <c r="H8" s="170"/>
      <c r="I8" s="168"/>
      <c r="J8" s="73"/>
      <c r="K8" s="42"/>
      <c r="L8" s="42"/>
      <c r="M8" s="42"/>
      <c r="N8" s="42"/>
      <c r="O8" s="42"/>
      <c r="P8" s="106"/>
      <c r="R8" s="106"/>
      <c r="S8" s="155"/>
      <c r="T8" s="155"/>
      <c r="U8" s="155"/>
      <c r="V8" s="125"/>
      <c r="W8" s="39"/>
      <c r="X8" s="39"/>
    </row>
    <row r="9" spans="1:43" ht="19.899999999999999" customHeight="1" x14ac:dyDescent="0.15">
      <c r="A9" s="39"/>
      <c r="B9" s="41"/>
      <c r="C9" s="42"/>
      <c r="D9" s="42"/>
      <c r="E9" s="42"/>
      <c r="F9" s="73"/>
      <c r="G9" s="73"/>
      <c r="H9" s="79"/>
      <c r="I9" s="42"/>
      <c r="J9" s="73"/>
      <c r="K9" s="42"/>
      <c r="L9" s="42"/>
      <c r="M9" s="42"/>
      <c r="N9" s="42"/>
      <c r="O9" s="42"/>
      <c r="P9" s="70"/>
      <c r="Q9" s="70"/>
      <c r="R9" s="70"/>
      <c r="S9" s="155"/>
      <c r="T9" s="155"/>
      <c r="U9" s="155"/>
      <c r="V9" s="125"/>
      <c r="W9" s="39"/>
      <c r="X9" s="39"/>
    </row>
    <row r="10" spans="1:43" ht="28.9" customHeight="1" x14ac:dyDescent="0.15">
      <c r="A10" s="39"/>
      <c r="B10" s="41"/>
      <c r="C10" s="156" t="s">
        <v>58</v>
      </c>
      <c r="D10" s="156"/>
      <c r="E10" s="156"/>
      <c r="F10" s="42"/>
      <c r="G10" s="42"/>
      <c r="H10" s="80"/>
      <c r="I10" s="77" t="s">
        <v>60</v>
      </c>
      <c r="J10" s="73"/>
      <c r="K10" s="42"/>
      <c r="L10" s="42"/>
      <c r="M10" s="42"/>
      <c r="N10" s="42"/>
      <c r="O10" s="42"/>
      <c r="S10" s="39"/>
      <c r="T10" s="16"/>
      <c r="U10" s="39"/>
      <c r="V10" s="39"/>
      <c r="W10" s="39"/>
      <c r="X10" s="39"/>
    </row>
    <row r="11" spans="1:43" ht="20.25" customHeight="1" x14ac:dyDescent="0.15">
      <c r="A11" s="39"/>
      <c r="B11" s="41"/>
      <c r="C11" s="168">
        <f>I7</f>
        <v>4140000</v>
      </c>
      <c r="D11" s="168"/>
      <c r="E11" s="168"/>
      <c r="F11" s="171" t="s">
        <v>57</v>
      </c>
      <c r="G11" s="172" t="s">
        <v>59</v>
      </c>
      <c r="H11" s="173" t="s">
        <v>6</v>
      </c>
      <c r="I11" s="174">
        <f>ROUND(C11/12,0)</f>
        <v>345000</v>
      </c>
      <c r="J11" s="90"/>
      <c r="K11" s="175" t="s">
        <v>9</v>
      </c>
      <c r="L11" s="177" t="str">
        <f>IF($I$11&lt;445000,"OK","NG")</f>
        <v>OK</v>
      </c>
      <c r="M11" s="177"/>
      <c r="N11" s="177"/>
      <c r="O11" s="177"/>
      <c r="S11" s="39"/>
      <c r="T11" s="16"/>
      <c r="U11" s="39"/>
      <c r="V11" s="39"/>
      <c r="W11" s="39"/>
      <c r="X11" s="39"/>
    </row>
    <row r="12" spans="1:43" ht="26.45" customHeight="1" x14ac:dyDescent="0.15">
      <c r="B12" s="42"/>
      <c r="C12" s="168"/>
      <c r="D12" s="168"/>
      <c r="E12" s="168"/>
      <c r="F12" s="171"/>
      <c r="G12" s="172"/>
      <c r="H12" s="173"/>
      <c r="I12" s="174"/>
      <c r="J12" s="42"/>
      <c r="K12" s="176"/>
      <c r="L12" s="177"/>
      <c r="M12" s="177"/>
      <c r="N12" s="177"/>
      <c r="O12" s="177"/>
      <c r="AQ12" s="39"/>
    </row>
    <row r="13" spans="1:43" ht="85.15" customHeight="1" x14ac:dyDescent="0.1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AQ13" s="39"/>
    </row>
    <row r="14" spans="1:43" ht="20.25" customHeight="1" x14ac:dyDescent="0.15">
      <c r="B14" s="42"/>
      <c r="C14" s="42"/>
      <c r="D14" s="42"/>
      <c r="E14" s="42"/>
      <c r="F14" s="42"/>
      <c r="G14" s="42"/>
      <c r="H14" s="42"/>
      <c r="I14" s="83" t="s">
        <v>20</v>
      </c>
      <c r="J14" s="72"/>
      <c r="K14" s="72"/>
      <c r="L14" s="72"/>
      <c r="M14" s="72"/>
      <c r="N14" s="42"/>
      <c r="O14" s="42"/>
      <c r="AQ14" s="39"/>
    </row>
    <row r="15" spans="1:43" ht="20.25" customHeight="1" x14ac:dyDescent="0.15">
      <c r="B15" s="42"/>
      <c r="C15" s="42"/>
      <c r="D15" s="42"/>
      <c r="E15" s="42"/>
      <c r="F15" s="42"/>
      <c r="G15" s="42"/>
      <c r="H15" s="42"/>
      <c r="I15" s="178" t="s">
        <v>68</v>
      </c>
      <c r="J15" s="178"/>
      <c r="K15" s="178"/>
      <c r="L15" s="94"/>
      <c r="M15" s="94"/>
      <c r="N15" s="42"/>
      <c r="O15" s="42"/>
      <c r="AQ15" s="39"/>
    </row>
    <row r="16" spans="1:43" ht="20.25" customHeight="1" x14ac:dyDescent="0.15">
      <c r="B16" s="42"/>
      <c r="C16" s="42"/>
      <c r="D16" s="42"/>
      <c r="E16" s="42"/>
      <c r="F16" s="42"/>
      <c r="G16" s="42"/>
      <c r="H16" s="42"/>
      <c r="I16" s="178"/>
      <c r="J16" s="178"/>
      <c r="K16" s="178"/>
      <c r="L16" s="94"/>
      <c r="M16" s="94"/>
      <c r="N16" s="42"/>
      <c r="O16" s="42"/>
      <c r="AQ16" s="39"/>
    </row>
    <row r="17" spans="1:43" ht="20.25" customHeight="1" x14ac:dyDescent="0.15">
      <c r="B17" s="42"/>
      <c r="C17" s="42"/>
      <c r="D17" s="42"/>
      <c r="E17" s="42"/>
      <c r="F17" s="42"/>
      <c r="G17" s="42"/>
      <c r="H17" s="42"/>
      <c r="I17" s="178"/>
      <c r="J17" s="178"/>
      <c r="K17" s="178"/>
      <c r="L17" s="94"/>
      <c r="M17" s="94"/>
      <c r="N17" s="42"/>
      <c r="O17" s="42"/>
      <c r="AQ17" s="39"/>
    </row>
    <row r="18" spans="1:43" ht="20.25" customHeight="1" x14ac:dyDescent="0.15">
      <c r="I18" s="84"/>
      <c r="J18" s="84"/>
      <c r="K18" s="84"/>
      <c r="L18" s="95"/>
      <c r="M18" s="95"/>
      <c r="AQ18" s="39"/>
    </row>
    <row r="19" spans="1:43" ht="20.25" customHeight="1" x14ac:dyDescent="0.15">
      <c r="B19" s="43" t="s">
        <v>40</v>
      </c>
      <c r="I19" s="85"/>
      <c r="J19" s="85"/>
      <c r="K19" s="85"/>
      <c r="L19" s="85"/>
      <c r="M19" s="85"/>
      <c r="AQ19" s="39"/>
    </row>
    <row r="20" spans="1:43" ht="14.45" customHeight="1" x14ac:dyDescent="0.15">
      <c r="A20" s="39"/>
      <c r="C20" s="53"/>
      <c r="D20" s="67"/>
      <c r="E20" s="53"/>
      <c r="F20" s="53"/>
      <c r="G20" s="53"/>
      <c r="H20" s="53"/>
      <c r="I20" s="53"/>
      <c r="J20" s="53"/>
      <c r="K20" s="53"/>
      <c r="L20" s="53"/>
      <c r="M20" s="53"/>
      <c r="N20" s="48"/>
      <c r="O20" s="48"/>
      <c r="P20" s="48"/>
      <c r="Q20" s="48"/>
      <c r="R20" s="48"/>
      <c r="S20" s="71"/>
      <c r="T20" s="71"/>
      <c r="U20" s="71"/>
      <c r="V20" s="116"/>
      <c r="W20" s="116"/>
      <c r="X20" s="116"/>
      <c r="AQ20" s="39"/>
    </row>
    <row r="21" spans="1:43" ht="20.25" customHeight="1" x14ac:dyDescent="0.15">
      <c r="A21" s="39"/>
      <c r="B21" s="44"/>
      <c r="C21" s="54"/>
      <c r="D21" s="66"/>
      <c r="E21" s="54"/>
      <c r="F21" s="54"/>
      <c r="G21" s="54"/>
      <c r="H21" s="54"/>
      <c r="I21" s="54"/>
      <c r="J21" s="54"/>
      <c r="K21" s="54"/>
      <c r="L21" s="54"/>
      <c r="M21" s="54"/>
      <c r="N21" s="82"/>
      <c r="O21" s="82"/>
      <c r="P21" s="82"/>
      <c r="Q21" s="108"/>
      <c r="R21" s="81"/>
      <c r="S21" s="70"/>
      <c r="T21" s="70"/>
      <c r="U21" s="123"/>
      <c r="V21" s="70"/>
      <c r="W21" s="64"/>
      <c r="X21" s="64"/>
      <c r="Y21" s="116"/>
      <c r="Z21" s="129"/>
      <c r="AQ21" s="39"/>
    </row>
    <row r="22" spans="1:43" ht="20.25" customHeight="1" x14ac:dyDescent="0.15">
      <c r="A22" s="39"/>
      <c r="B22" s="45"/>
      <c r="C22" s="179" t="s">
        <v>31</v>
      </c>
      <c r="D22" s="179"/>
      <c r="E22" s="179"/>
      <c r="F22" s="179"/>
      <c r="G22" s="179"/>
      <c r="H22" s="180">
        <f>SUM(K26:K31)</f>
        <v>4900000</v>
      </c>
      <c r="I22" s="180"/>
      <c r="J22" s="180"/>
      <c r="K22" s="180"/>
      <c r="L22" s="55"/>
      <c r="M22" s="55"/>
      <c r="N22" s="48"/>
      <c r="O22" s="81"/>
      <c r="P22" s="81"/>
      <c r="Q22" s="109"/>
      <c r="R22" s="81"/>
      <c r="S22" s="114"/>
      <c r="T22" s="114"/>
      <c r="U22" s="113"/>
      <c r="V22" s="114"/>
      <c r="W22" s="127"/>
      <c r="X22" s="127"/>
      <c r="Y22" s="116"/>
      <c r="Z22" s="129"/>
      <c r="AQ22" s="39"/>
    </row>
    <row r="23" spans="1:43" ht="20.25" customHeight="1" x14ac:dyDescent="0.15">
      <c r="A23" s="39"/>
      <c r="B23" s="45"/>
      <c r="C23" s="179"/>
      <c r="D23" s="179"/>
      <c r="E23" s="179"/>
      <c r="F23" s="179"/>
      <c r="G23" s="179"/>
      <c r="H23" s="180"/>
      <c r="I23" s="180"/>
      <c r="J23" s="180"/>
      <c r="K23" s="180"/>
      <c r="L23" s="53"/>
      <c r="M23" s="53"/>
      <c r="N23" s="48"/>
      <c r="O23" s="48"/>
      <c r="P23" s="48"/>
      <c r="Q23" s="109"/>
      <c r="R23" s="48"/>
      <c r="S23" s="115"/>
      <c r="T23" s="115"/>
      <c r="U23" s="124"/>
      <c r="V23" s="115"/>
      <c r="W23" s="128"/>
      <c r="X23" s="128"/>
      <c r="Z23" s="130"/>
      <c r="AQ23" s="39"/>
    </row>
    <row r="24" spans="1:43" ht="20.25" customHeight="1" x14ac:dyDescent="0.15">
      <c r="A24" s="39"/>
      <c r="B24" s="45"/>
      <c r="C24" s="55"/>
      <c r="D24" s="68"/>
      <c r="E24" s="55"/>
      <c r="F24" s="55"/>
      <c r="G24" s="55"/>
      <c r="H24" s="55"/>
      <c r="I24" s="55"/>
      <c r="J24" s="55"/>
      <c r="K24" s="55"/>
      <c r="L24" s="55"/>
      <c r="M24" s="55"/>
      <c r="N24" s="48"/>
      <c r="O24" s="81"/>
      <c r="P24" s="81"/>
      <c r="Q24" s="109"/>
      <c r="R24" s="81"/>
      <c r="S24" s="70"/>
      <c r="T24" s="70"/>
      <c r="U24" s="113"/>
      <c r="V24" s="70"/>
      <c r="W24" s="127"/>
      <c r="X24" s="127"/>
      <c r="Y24" s="116"/>
      <c r="Z24" s="129"/>
      <c r="AQ24" s="39"/>
    </row>
    <row r="25" spans="1:43" ht="20.25" customHeight="1" x14ac:dyDescent="0.15">
      <c r="A25" s="39"/>
      <c r="B25" s="45"/>
      <c r="C25" s="157" t="s">
        <v>26</v>
      </c>
      <c r="D25" s="157"/>
      <c r="E25" s="157"/>
      <c r="F25" s="157" t="s">
        <v>27</v>
      </c>
      <c r="G25" s="157"/>
      <c r="H25" s="55"/>
      <c r="I25" s="56" t="s">
        <v>48</v>
      </c>
      <c r="J25" s="68"/>
      <c r="K25" s="56" t="s">
        <v>39</v>
      </c>
      <c r="L25" s="81"/>
      <c r="N25" s="55"/>
      <c r="O25" s="55"/>
      <c r="P25" s="55"/>
      <c r="Q25" s="110"/>
      <c r="R25" s="55"/>
      <c r="S25" s="70"/>
      <c r="T25" s="70"/>
      <c r="U25" s="113"/>
      <c r="V25" s="70"/>
      <c r="W25" s="127"/>
      <c r="X25" s="127"/>
      <c r="Y25" s="116"/>
      <c r="Z25" s="129"/>
      <c r="AQ25" s="39"/>
    </row>
    <row r="26" spans="1:43" ht="19.899999999999999" customHeight="1" x14ac:dyDescent="0.15">
      <c r="A26" s="39"/>
      <c r="B26" s="45"/>
      <c r="C26" s="158" t="str">
        <f>IF(入力シート!B10="","",入力シート!B10)</f>
        <v>富山　太郎</v>
      </c>
      <c r="D26" s="158"/>
      <c r="E26" s="158"/>
      <c r="F26" s="159">
        <f>IF(C26="","",入力シート!E10)</f>
        <v>2100000</v>
      </c>
      <c r="G26" s="159"/>
      <c r="H26" s="68" t="s">
        <v>4</v>
      </c>
      <c r="I26" s="86">
        <f>IF(C26="","",IF(入力シート!S10&gt;F26,F26,入力シート!S10))</f>
        <v>100000</v>
      </c>
      <c r="J26" s="58" t="s">
        <v>47</v>
      </c>
      <c r="K26" s="86">
        <f t="shared" ref="K26:K31" si="0">IFERROR(F26-I26,"")</f>
        <v>2000000</v>
      </c>
      <c r="L26" s="81"/>
      <c r="M26" s="48"/>
      <c r="N26" s="55"/>
      <c r="O26" s="55"/>
      <c r="P26" s="55"/>
      <c r="Q26" s="110"/>
      <c r="R26" s="68"/>
      <c r="S26" s="114"/>
      <c r="T26" s="114"/>
      <c r="U26" s="113"/>
      <c r="V26" s="116"/>
      <c r="W26" s="116"/>
      <c r="X26" s="116"/>
      <c r="Y26" s="116"/>
      <c r="Z26" s="129"/>
      <c r="AQ26" s="39"/>
    </row>
    <row r="27" spans="1:43" ht="19.899999999999999" customHeight="1" x14ac:dyDescent="0.15">
      <c r="A27" s="39"/>
      <c r="B27" s="45"/>
      <c r="C27" s="158" t="str">
        <f>IF(入力シート!B11="","",入力シート!B11)</f>
        <v>富山　花子</v>
      </c>
      <c r="D27" s="158"/>
      <c r="E27" s="158"/>
      <c r="F27" s="159">
        <f>IF(C27="","",入力シート!E11)</f>
        <v>3000000</v>
      </c>
      <c r="G27" s="159"/>
      <c r="H27" s="68" t="s">
        <v>4</v>
      </c>
      <c r="I27" s="86">
        <f>IF(C27="","",IF(入力シート!S11&gt;F27,F27,入力シート!S11))</f>
        <v>100000</v>
      </c>
      <c r="J27" s="58" t="s">
        <v>47</v>
      </c>
      <c r="K27" s="86">
        <f t="shared" si="0"/>
        <v>2900000</v>
      </c>
      <c r="L27" s="81"/>
      <c r="M27" s="81"/>
      <c r="N27" s="68"/>
      <c r="O27" s="55"/>
      <c r="P27" s="55"/>
      <c r="Q27" s="110"/>
      <c r="R27" s="100"/>
      <c r="S27" s="114"/>
      <c r="T27" s="114"/>
      <c r="U27" s="113"/>
      <c r="Y27" s="116"/>
      <c r="Z27" s="116"/>
      <c r="AQ27" s="39"/>
    </row>
    <row r="28" spans="1:43" ht="19.899999999999999" customHeight="1" x14ac:dyDescent="0.15">
      <c r="A28" s="39"/>
      <c r="B28" s="45"/>
      <c r="C28" s="158" t="str">
        <f>IF(入力シート!B12="","",入力シート!B12)</f>
        <v>富山　一郎</v>
      </c>
      <c r="D28" s="158"/>
      <c r="E28" s="158"/>
      <c r="F28" s="159">
        <f>IF(C28="","",入力シート!E12)</f>
        <v>0</v>
      </c>
      <c r="G28" s="159"/>
      <c r="H28" s="68" t="s">
        <v>4</v>
      </c>
      <c r="I28" s="86">
        <f>IF(C28="","",IF(入力シート!S12&gt;F28,F28,入力シート!S12))</f>
        <v>0</v>
      </c>
      <c r="J28" s="58" t="s">
        <v>47</v>
      </c>
      <c r="K28" s="86">
        <f t="shared" si="0"/>
        <v>0</v>
      </c>
      <c r="L28" s="81"/>
      <c r="O28" s="55"/>
      <c r="P28" s="55"/>
      <c r="Q28" s="110"/>
      <c r="R28" s="100"/>
      <c r="S28" s="17"/>
      <c r="T28" s="120"/>
      <c r="U28" s="17"/>
      <c r="V28" s="17"/>
      <c r="W28" s="17"/>
      <c r="X28" s="17"/>
      <c r="Y28" s="116"/>
      <c r="Z28" s="116"/>
    </row>
    <row r="29" spans="1:43" ht="19.899999999999999" customHeight="1" x14ac:dyDescent="0.15">
      <c r="A29" s="39"/>
      <c r="B29" s="45"/>
      <c r="C29" s="158" t="str">
        <f>IF(入力シート!B13="","",入力シート!B13)</f>
        <v/>
      </c>
      <c r="D29" s="158"/>
      <c r="E29" s="158"/>
      <c r="F29" s="159" t="str">
        <f>IF(C29="","",入力シート!E13)</f>
        <v/>
      </c>
      <c r="G29" s="159"/>
      <c r="H29" s="68" t="s">
        <v>4</v>
      </c>
      <c r="I29" s="86" t="str">
        <f>IF(C29="","",IF(入力シート!S13&gt;F29,F29,入力シート!S13))</f>
        <v/>
      </c>
      <c r="J29" s="58" t="s">
        <v>47</v>
      </c>
      <c r="K29" s="86" t="str">
        <f t="shared" si="0"/>
        <v/>
      </c>
      <c r="L29" s="81"/>
      <c r="O29" s="55"/>
      <c r="P29" s="55"/>
      <c r="Q29" s="110"/>
      <c r="R29" s="100"/>
      <c r="S29" s="65"/>
      <c r="T29" s="65"/>
      <c r="U29" s="65"/>
      <c r="V29" s="65"/>
      <c r="W29" s="17"/>
      <c r="X29" s="17"/>
      <c r="Y29" s="116"/>
      <c r="Z29" s="116"/>
    </row>
    <row r="30" spans="1:43" ht="19.899999999999999" customHeight="1" x14ac:dyDescent="0.15">
      <c r="A30" s="39"/>
      <c r="B30" s="46"/>
      <c r="C30" s="158" t="str">
        <f>IF(入力シート!B14="","",入力シート!B14)</f>
        <v/>
      </c>
      <c r="D30" s="158"/>
      <c r="E30" s="158"/>
      <c r="F30" s="159" t="str">
        <f>IF(C30="","",入力シート!E14)</f>
        <v/>
      </c>
      <c r="G30" s="159"/>
      <c r="H30" s="68" t="s">
        <v>4</v>
      </c>
      <c r="I30" s="86" t="str">
        <f>IF(C30="","",IF(入力シート!S14&gt;F30,F30,入力シート!S14))</f>
        <v/>
      </c>
      <c r="J30" s="58" t="s">
        <v>47</v>
      </c>
      <c r="K30" s="86" t="str">
        <f t="shared" si="0"/>
        <v/>
      </c>
      <c r="L30" s="81"/>
      <c r="M30" s="98" t="s">
        <v>42</v>
      </c>
      <c r="N30" s="98"/>
      <c r="O30" s="105"/>
      <c r="P30" s="55"/>
      <c r="Q30" s="110"/>
      <c r="R30" s="55"/>
      <c r="S30" s="116"/>
      <c r="T30" s="116"/>
      <c r="U30" s="116"/>
      <c r="V30" s="116"/>
      <c r="W30" s="116"/>
      <c r="X30" s="17"/>
      <c r="Y30" s="116"/>
      <c r="Z30" s="116"/>
    </row>
    <row r="31" spans="1:43" ht="19.899999999999999" customHeight="1" x14ac:dyDescent="0.15">
      <c r="A31" s="39"/>
      <c r="B31" s="46"/>
      <c r="C31" s="158" t="str">
        <f>IF(入力シート!B15="","",入力シート!B15)</f>
        <v/>
      </c>
      <c r="D31" s="158"/>
      <c r="E31" s="158"/>
      <c r="F31" s="159" t="str">
        <f>IF(C31="","",入力シート!E15)</f>
        <v/>
      </c>
      <c r="G31" s="159"/>
      <c r="H31" s="68" t="s">
        <v>4</v>
      </c>
      <c r="I31" s="86" t="str">
        <f>IF(C31="","",IF(入力シート!S15&gt;F31,F31,入力シート!S15))</f>
        <v/>
      </c>
      <c r="J31" s="58" t="s">
        <v>47</v>
      </c>
      <c r="K31" s="86" t="str">
        <f t="shared" si="0"/>
        <v/>
      </c>
      <c r="L31" s="81"/>
      <c r="M31" s="160">
        <f>入力シート!G19</f>
        <v>0</v>
      </c>
      <c r="N31" s="160"/>
      <c r="O31" s="160"/>
      <c r="P31" s="81"/>
      <c r="Q31" s="109"/>
      <c r="R31" s="81"/>
      <c r="S31" s="116"/>
      <c r="T31" s="121"/>
      <c r="U31" s="116"/>
      <c r="V31" s="116"/>
      <c r="W31" s="116"/>
      <c r="X31" s="17"/>
      <c r="Y31" s="116"/>
      <c r="Z31" s="116"/>
    </row>
    <row r="32" spans="1:43" ht="19.899999999999999" customHeight="1" x14ac:dyDescent="0.15">
      <c r="A32" s="39"/>
      <c r="B32" s="46"/>
      <c r="C32" s="58"/>
      <c r="D32" s="58"/>
      <c r="E32" s="58"/>
      <c r="F32" s="74"/>
      <c r="G32" s="74"/>
      <c r="H32" s="68"/>
      <c r="I32" s="87"/>
      <c r="J32" s="58"/>
      <c r="K32" s="87"/>
      <c r="L32" s="81"/>
      <c r="M32" s="48"/>
      <c r="N32" s="48"/>
      <c r="O32" s="81"/>
      <c r="P32" s="81"/>
      <c r="Q32" s="109"/>
      <c r="R32" s="81"/>
      <c r="T32" s="122"/>
      <c r="X32" s="39"/>
    </row>
    <row r="33" spans="1:26" ht="19.899999999999999" customHeight="1" x14ac:dyDescent="0.15">
      <c r="A33" s="39"/>
      <c r="B33" s="46"/>
      <c r="C33" s="55" t="s">
        <v>35</v>
      </c>
      <c r="D33" s="69"/>
      <c r="E33" s="69"/>
      <c r="F33" s="75"/>
      <c r="G33" s="75"/>
      <c r="H33" s="67"/>
      <c r="I33" s="88"/>
      <c r="J33" s="69"/>
      <c r="K33" s="88"/>
      <c r="L33" s="48"/>
      <c r="M33" s="48"/>
      <c r="N33" s="48"/>
      <c r="O33" s="48"/>
      <c r="P33" s="48"/>
      <c r="Q33" s="109"/>
      <c r="R33" s="48"/>
      <c r="T33" s="122"/>
      <c r="X33" s="39"/>
    </row>
    <row r="34" spans="1:26" ht="10.9" customHeight="1" x14ac:dyDescent="0.15">
      <c r="A34" s="39"/>
      <c r="B34" s="46"/>
      <c r="D34" s="69"/>
      <c r="E34" s="69"/>
      <c r="F34" s="75"/>
      <c r="G34" s="75"/>
      <c r="H34" s="67"/>
      <c r="I34" s="88"/>
      <c r="J34" s="69"/>
      <c r="K34" s="88"/>
      <c r="L34" s="48"/>
      <c r="M34" s="48"/>
      <c r="N34" s="48"/>
      <c r="O34" s="81"/>
      <c r="P34" s="81"/>
      <c r="Q34" s="109"/>
      <c r="R34" s="81"/>
      <c r="T34" s="122"/>
      <c r="X34" s="39"/>
    </row>
    <row r="35" spans="1:26" ht="19.899999999999999" customHeight="1" x14ac:dyDescent="0.15">
      <c r="A35" s="39"/>
      <c r="B35" s="46"/>
      <c r="C35" s="158" t="s">
        <v>12</v>
      </c>
      <c r="D35" s="158"/>
      <c r="E35" s="158"/>
      <c r="F35" s="158" t="s">
        <v>14</v>
      </c>
      <c r="G35" s="158"/>
      <c r="H35" s="158"/>
      <c r="I35" s="158"/>
      <c r="J35" s="158"/>
      <c r="K35" s="57" t="s">
        <v>16</v>
      </c>
      <c r="L35" s="48"/>
      <c r="M35" s="48"/>
      <c r="N35" s="48"/>
      <c r="O35" s="81"/>
      <c r="P35" s="81"/>
      <c r="Q35" s="109"/>
      <c r="R35" s="81"/>
      <c r="T35" s="122"/>
      <c r="X35" s="39"/>
    </row>
    <row r="36" spans="1:26" ht="19.899999999999999" customHeight="1" x14ac:dyDescent="0.15">
      <c r="A36" s="39"/>
      <c r="B36" s="46"/>
      <c r="C36" s="57" t="s">
        <v>22</v>
      </c>
      <c r="D36" s="158" t="s">
        <v>51</v>
      </c>
      <c r="E36" s="158"/>
      <c r="F36" s="161" t="s">
        <v>44</v>
      </c>
      <c r="G36" s="161"/>
      <c r="H36" s="161"/>
      <c r="I36" s="161"/>
      <c r="J36" s="161"/>
      <c r="K36" s="57">
        <v>100000</v>
      </c>
      <c r="L36" s="48"/>
      <c r="M36" s="48"/>
      <c r="N36" s="48"/>
      <c r="O36" s="81"/>
      <c r="P36" s="81"/>
      <c r="Q36" s="109"/>
      <c r="R36" s="81"/>
      <c r="T36" s="122"/>
      <c r="X36" s="39"/>
    </row>
    <row r="37" spans="1:26" ht="19.899999999999999" customHeight="1" x14ac:dyDescent="0.15">
      <c r="A37" s="39"/>
      <c r="B37" s="46"/>
      <c r="C37" s="57" t="s">
        <v>11</v>
      </c>
      <c r="D37" s="158" t="s">
        <v>25</v>
      </c>
      <c r="E37" s="158"/>
      <c r="F37" s="158" t="s">
        <v>24</v>
      </c>
      <c r="G37" s="158"/>
      <c r="H37" s="158"/>
      <c r="I37" s="158"/>
      <c r="J37" s="158"/>
      <c r="K37" s="57">
        <v>270000</v>
      </c>
      <c r="L37" s="81"/>
      <c r="M37" s="48"/>
      <c r="N37" s="48"/>
      <c r="O37" s="81"/>
      <c r="P37" s="81"/>
      <c r="Q37" s="109"/>
      <c r="R37" s="81"/>
      <c r="T37" s="122"/>
      <c r="X37" s="39"/>
    </row>
    <row r="38" spans="1:26" ht="19.899999999999999" customHeight="1" x14ac:dyDescent="0.15">
      <c r="A38" s="39"/>
      <c r="B38" s="46"/>
      <c r="C38" s="57" t="s">
        <v>1</v>
      </c>
      <c r="D38" s="158" t="s">
        <v>8</v>
      </c>
      <c r="E38" s="158"/>
      <c r="F38" s="158" t="s">
        <v>37</v>
      </c>
      <c r="G38" s="158"/>
      <c r="H38" s="158"/>
      <c r="I38" s="158"/>
      <c r="J38" s="158"/>
      <c r="K38" s="57">
        <v>350000</v>
      </c>
      <c r="L38" s="48"/>
      <c r="M38" s="48"/>
      <c r="N38" s="48"/>
      <c r="O38" s="81"/>
      <c r="P38" s="81"/>
      <c r="Q38" s="109"/>
      <c r="R38" s="81"/>
      <c r="T38" s="122"/>
      <c r="X38" s="39"/>
    </row>
    <row r="39" spans="1:26" ht="19.899999999999999" customHeight="1" x14ac:dyDescent="0.15">
      <c r="A39" s="39"/>
      <c r="B39" s="46"/>
      <c r="C39" s="162" t="s">
        <v>55</v>
      </c>
      <c r="D39" s="162"/>
      <c r="E39" s="162"/>
      <c r="F39" s="162"/>
      <c r="G39" s="162"/>
      <c r="H39" s="162"/>
      <c r="I39" s="162"/>
      <c r="J39" s="162"/>
      <c r="K39" s="162"/>
      <c r="L39" s="96"/>
      <c r="M39" s="96"/>
      <c r="N39" s="96"/>
      <c r="O39" s="96"/>
      <c r="P39" s="81"/>
      <c r="Q39" s="109"/>
      <c r="R39" s="81"/>
      <c r="S39" s="65"/>
      <c r="T39" s="65"/>
      <c r="U39" s="65"/>
      <c r="V39" s="65"/>
      <c r="W39" s="116"/>
      <c r="X39" s="17"/>
      <c r="Y39" s="116"/>
      <c r="Z39" s="116"/>
    </row>
    <row r="40" spans="1:26" ht="11.45" customHeight="1" x14ac:dyDescent="0.15">
      <c r="A40" s="39"/>
      <c r="B40" s="47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63"/>
      <c r="Q40" s="111"/>
      <c r="R40" s="81"/>
      <c r="S40" s="117"/>
      <c r="T40" s="117"/>
      <c r="U40" s="117"/>
      <c r="V40" s="117"/>
      <c r="X40" s="39"/>
    </row>
    <row r="41" spans="1:26" ht="33.6" customHeight="1" x14ac:dyDescent="0.15">
      <c r="A41" s="39"/>
      <c r="B41" s="48"/>
      <c r="C41" s="60"/>
      <c r="D41" s="60"/>
      <c r="E41" s="60"/>
      <c r="F41" s="75"/>
      <c r="G41" s="75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117"/>
      <c r="T41" s="117"/>
      <c r="U41" s="117"/>
      <c r="V41" s="117"/>
      <c r="X41" s="39"/>
    </row>
    <row r="42" spans="1:26" ht="19.899999999999999" customHeight="1" x14ac:dyDescent="0.15">
      <c r="A42" s="39"/>
      <c r="B42" s="43" t="s">
        <v>0</v>
      </c>
      <c r="C42" s="60"/>
      <c r="D42" s="60"/>
      <c r="E42" s="60"/>
      <c r="F42" s="75"/>
      <c r="G42" s="75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117"/>
      <c r="T42" s="117"/>
      <c r="U42" s="117"/>
      <c r="V42" s="117"/>
      <c r="X42" s="39"/>
    </row>
    <row r="43" spans="1:26" ht="13.15" customHeight="1" x14ac:dyDescent="0.15">
      <c r="A43" s="39"/>
      <c r="C43" s="61"/>
      <c r="D43" s="61"/>
      <c r="E43" s="61"/>
      <c r="F43" s="163"/>
      <c r="G43" s="163"/>
      <c r="H43" s="81"/>
      <c r="I43" s="81"/>
      <c r="J43" s="81"/>
      <c r="K43" s="81"/>
      <c r="L43" s="81"/>
      <c r="M43" s="81"/>
      <c r="N43" s="48"/>
      <c r="O43" s="48"/>
      <c r="P43" s="48"/>
      <c r="Q43" s="48"/>
      <c r="R43" s="48"/>
      <c r="S43" s="65"/>
      <c r="T43" s="65"/>
      <c r="U43" s="65"/>
      <c r="V43" s="65"/>
      <c r="W43" s="116"/>
      <c r="X43" s="17"/>
      <c r="Y43" s="116"/>
      <c r="Z43" s="116"/>
    </row>
    <row r="44" spans="1:26" ht="19.899999999999999" customHeight="1" x14ac:dyDescent="0.15">
      <c r="A44" s="39"/>
      <c r="B44" s="49"/>
      <c r="C44" s="62"/>
      <c r="D44" s="62"/>
      <c r="E44" s="62"/>
      <c r="F44" s="76"/>
      <c r="G44" s="76"/>
      <c r="H44" s="82"/>
      <c r="I44" s="82"/>
      <c r="J44" s="82"/>
      <c r="K44" s="82"/>
      <c r="L44" s="82"/>
      <c r="M44" s="82"/>
      <c r="N44" s="82"/>
      <c r="O44" s="82"/>
      <c r="P44" s="82"/>
      <c r="Q44" s="108"/>
      <c r="R44" s="48"/>
      <c r="S44" s="117"/>
      <c r="T44" s="117"/>
      <c r="U44" s="117"/>
      <c r="V44" s="117"/>
      <c r="X44" s="39"/>
    </row>
    <row r="45" spans="1:26" ht="20.25" customHeight="1" x14ac:dyDescent="0.15">
      <c r="A45" s="39"/>
      <c r="B45" s="46"/>
      <c r="C45" s="179" t="s">
        <v>5</v>
      </c>
      <c r="D45" s="179"/>
      <c r="E45" s="179"/>
      <c r="F45" s="179"/>
      <c r="G45" s="179"/>
      <c r="H45" s="180">
        <f>SUM(O51:O55)</f>
        <v>760000</v>
      </c>
      <c r="I45" s="180"/>
      <c r="J45" s="180"/>
      <c r="K45" s="180"/>
      <c r="L45" s="81"/>
      <c r="M45" s="81"/>
      <c r="N45" s="81"/>
      <c r="O45" s="81"/>
      <c r="P45" s="81"/>
      <c r="Q45" s="109"/>
      <c r="R45" s="55"/>
      <c r="S45" s="71"/>
      <c r="T45" s="71"/>
      <c r="U45" s="71"/>
      <c r="V45" s="116"/>
      <c r="W45" s="116"/>
      <c r="X45" s="116"/>
      <c r="Y45" s="116"/>
      <c r="Z45" s="116"/>
    </row>
    <row r="46" spans="1:26" ht="20.25" customHeight="1" x14ac:dyDescent="0.15">
      <c r="A46" s="39"/>
      <c r="B46" s="46"/>
      <c r="C46" s="179"/>
      <c r="D46" s="179"/>
      <c r="E46" s="179"/>
      <c r="F46" s="179"/>
      <c r="G46" s="179"/>
      <c r="H46" s="180"/>
      <c r="I46" s="180"/>
      <c r="J46" s="180"/>
      <c r="K46" s="180"/>
      <c r="L46" s="48"/>
      <c r="M46" s="48"/>
      <c r="N46" s="48"/>
      <c r="O46" s="48"/>
      <c r="P46" s="48"/>
      <c r="Q46" s="109"/>
      <c r="R46" s="53"/>
      <c r="S46" s="118"/>
      <c r="T46" s="118"/>
      <c r="U46" s="118"/>
    </row>
    <row r="47" spans="1:26" ht="20.25" customHeight="1" x14ac:dyDescent="0.15">
      <c r="A47" s="39"/>
      <c r="B47" s="46"/>
      <c r="C47" s="55"/>
      <c r="D47" s="55"/>
      <c r="E47" s="55"/>
      <c r="F47" s="55"/>
      <c r="G47" s="55"/>
      <c r="H47" s="55"/>
      <c r="I47" s="55"/>
      <c r="J47" s="55"/>
      <c r="K47" s="85"/>
      <c r="L47" s="85"/>
      <c r="M47" s="99"/>
      <c r="N47" s="81"/>
      <c r="O47" s="81"/>
      <c r="P47" s="81"/>
      <c r="Q47" s="109"/>
      <c r="R47" s="55"/>
      <c r="S47" s="70"/>
      <c r="T47" s="70"/>
      <c r="U47" s="116"/>
      <c r="W47" s="64"/>
      <c r="X47" s="64"/>
      <c r="Y47" s="116"/>
      <c r="Z47" s="116"/>
    </row>
    <row r="48" spans="1:26" ht="20.45" customHeight="1" x14ac:dyDescent="0.15">
      <c r="A48" s="39"/>
      <c r="B48" s="45"/>
      <c r="C48" s="55" t="s">
        <v>3</v>
      </c>
      <c r="D48" s="55"/>
      <c r="E48" s="55"/>
      <c r="F48" s="55"/>
      <c r="G48" s="55"/>
      <c r="H48" s="55"/>
      <c r="I48" s="55"/>
      <c r="J48" s="55"/>
      <c r="K48" s="91"/>
      <c r="L48" s="91"/>
      <c r="M48" s="100"/>
      <c r="N48" s="81"/>
      <c r="O48" s="81"/>
      <c r="P48" s="81"/>
      <c r="Q48" s="109"/>
      <c r="R48" s="55"/>
      <c r="S48" s="114"/>
      <c r="T48" s="114"/>
      <c r="U48" s="116"/>
      <c r="V48" s="116"/>
      <c r="W48" s="127"/>
      <c r="X48" s="127"/>
      <c r="Y48" s="116"/>
      <c r="Z48" s="116"/>
    </row>
    <row r="49" spans="1:26" ht="14.45" customHeight="1" x14ac:dyDescent="0.15">
      <c r="A49" s="39"/>
      <c r="B49" s="45"/>
      <c r="C49" s="53"/>
      <c r="D49" s="53"/>
      <c r="E49" s="53"/>
      <c r="F49" s="53"/>
      <c r="G49" s="53"/>
      <c r="H49" s="53"/>
      <c r="I49" s="53"/>
      <c r="J49" s="53"/>
      <c r="K49" s="92"/>
      <c r="L49" s="92"/>
      <c r="M49" s="101"/>
      <c r="N49" s="48"/>
      <c r="O49" s="48"/>
      <c r="P49" s="48"/>
      <c r="Q49" s="109"/>
      <c r="R49" s="53"/>
      <c r="S49" s="115"/>
      <c r="T49" s="115"/>
      <c r="W49" s="128"/>
      <c r="X49" s="128"/>
    </row>
    <row r="50" spans="1:26" ht="24.6" customHeight="1" x14ac:dyDescent="0.15">
      <c r="A50" s="39"/>
      <c r="B50" s="45"/>
      <c r="C50" s="157" t="s">
        <v>12</v>
      </c>
      <c r="D50" s="157"/>
      <c r="E50" s="157"/>
      <c r="F50" s="157" t="s">
        <v>14</v>
      </c>
      <c r="G50" s="157"/>
      <c r="H50" s="157"/>
      <c r="I50" s="157"/>
      <c r="J50" s="157"/>
      <c r="K50" s="56" t="s">
        <v>16</v>
      </c>
      <c r="L50" s="97"/>
      <c r="M50" s="56" t="s">
        <v>67</v>
      </c>
      <c r="N50" s="103"/>
      <c r="O50" s="56" t="s">
        <v>54</v>
      </c>
      <c r="P50" s="68"/>
      <c r="Q50" s="109"/>
      <c r="R50" s="85"/>
      <c r="S50" s="119"/>
      <c r="T50" s="119"/>
      <c r="U50" s="123"/>
      <c r="V50" s="123"/>
      <c r="W50" s="127"/>
      <c r="X50" s="127"/>
      <c r="Y50" s="116"/>
      <c r="Z50" s="116"/>
    </row>
    <row r="51" spans="1:26" ht="27.6" customHeight="1" x14ac:dyDescent="0.15">
      <c r="A51" s="39"/>
      <c r="B51" s="45"/>
      <c r="C51" s="56" t="s">
        <v>49</v>
      </c>
      <c r="D51" s="157" t="s">
        <v>15</v>
      </c>
      <c r="E51" s="157"/>
      <c r="F51" s="164" t="s">
        <v>71</v>
      </c>
      <c r="G51" s="165"/>
      <c r="H51" s="165"/>
      <c r="I51" s="165"/>
      <c r="J51" s="165"/>
      <c r="K51" s="93">
        <v>380000</v>
      </c>
      <c r="L51" s="97" t="s">
        <v>53</v>
      </c>
      <c r="M51" s="102">
        <f>入力シート!Q24</f>
        <v>2</v>
      </c>
      <c r="N51" s="68" t="s">
        <v>6</v>
      </c>
      <c r="O51" s="86">
        <f>K51*M51</f>
        <v>760000</v>
      </c>
      <c r="P51" s="87"/>
      <c r="Q51" s="109"/>
      <c r="R51" s="55"/>
      <c r="S51" s="114"/>
      <c r="T51" s="114"/>
      <c r="U51" s="113"/>
      <c r="V51" s="126"/>
      <c r="W51" s="127"/>
      <c r="X51" s="127"/>
      <c r="Y51" s="116"/>
    </row>
    <row r="52" spans="1:26" ht="28.15" customHeight="1" x14ac:dyDescent="0.15">
      <c r="A52" s="39"/>
      <c r="B52" s="45"/>
      <c r="C52" s="56" t="s">
        <v>52</v>
      </c>
      <c r="D52" s="157" t="s">
        <v>41</v>
      </c>
      <c r="E52" s="157"/>
      <c r="F52" s="166" t="s">
        <v>62</v>
      </c>
      <c r="G52" s="166"/>
      <c r="H52" s="166"/>
      <c r="I52" s="166"/>
      <c r="J52" s="166"/>
      <c r="K52" s="93">
        <v>100000</v>
      </c>
      <c r="L52" s="97" t="s">
        <v>53</v>
      </c>
      <c r="M52" s="102">
        <f>入力シート!Q25</f>
        <v>0</v>
      </c>
      <c r="N52" s="68" t="s">
        <v>6</v>
      </c>
      <c r="O52" s="86">
        <f>K52*M52</f>
        <v>0</v>
      </c>
      <c r="P52" s="87"/>
      <c r="Q52" s="109"/>
      <c r="R52" s="55"/>
      <c r="S52" s="114"/>
      <c r="T52" s="114"/>
      <c r="U52" s="113"/>
      <c r="V52" s="126"/>
      <c r="W52" s="71"/>
      <c r="X52" s="39"/>
      <c r="Y52" s="116"/>
    </row>
    <row r="53" spans="1:26" ht="20.25" customHeight="1" x14ac:dyDescent="0.15">
      <c r="A53" s="39"/>
      <c r="B53" s="45"/>
      <c r="C53" s="56" t="s">
        <v>63</v>
      </c>
      <c r="D53" s="157" t="s">
        <v>10</v>
      </c>
      <c r="E53" s="157"/>
      <c r="F53" s="157" t="s">
        <v>61</v>
      </c>
      <c r="G53" s="157"/>
      <c r="H53" s="157"/>
      <c r="I53" s="157"/>
      <c r="J53" s="157"/>
      <c r="K53" s="93">
        <v>250000</v>
      </c>
      <c r="L53" s="97" t="s">
        <v>53</v>
      </c>
      <c r="M53" s="102">
        <f>入力シート!Q26</f>
        <v>0</v>
      </c>
      <c r="N53" s="68" t="s">
        <v>6</v>
      </c>
      <c r="O53" s="86">
        <f>K53*M53</f>
        <v>0</v>
      </c>
      <c r="P53" s="87"/>
      <c r="Q53" s="109"/>
      <c r="R53" s="55"/>
      <c r="S53" s="114"/>
      <c r="T53" s="114"/>
      <c r="U53" s="113"/>
      <c r="V53" s="126"/>
      <c r="W53" s="39"/>
      <c r="X53" s="116"/>
      <c r="Y53" s="116"/>
    </row>
    <row r="54" spans="1:26" ht="19.899999999999999" customHeight="1" x14ac:dyDescent="0.15">
      <c r="A54" s="39"/>
      <c r="B54" s="45"/>
      <c r="C54" s="56" t="s">
        <v>64</v>
      </c>
      <c r="D54" s="157" t="s">
        <v>23</v>
      </c>
      <c r="E54" s="157"/>
      <c r="F54" s="157" t="s">
        <v>28</v>
      </c>
      <c r="G54" s="157"/>
      <c r="H54" s="157"/>
      <c r="I54" s="157"/>
      <c r="J54" s="157"/>
      <c r="K54" s="93">
        <v>270000</v>
      </c>
      <c r="L54" s="97" t="s">
        <v>53</v>
      </c>
      <c r="M54" s="102">
        <f>入力シート!Q27</f>
        <v>0</v>
      </c>
      <c r="N54" s="68" t="s">
        <v>6</v>
      </c>
      <c r="O54" s="86">
        <f>K54*M54</f>
        <v>0</v>
      </c>
      <c r="P54" s="87"/>
      <c r="Q54" s="109"/>
      <c r="R54" s="48"/>
      <c r="U54" s="113"/>
      <c r="V54" s="126"/>
      <c r="W54" s="39"/>
    </row>
    <row r="55" spans="1:26" ht="19.899999999999999" customHeight="1" x14ac:dyDescent="0.15">
      <c r="A55" s="39"/>
      <c r="B55" s="45"/>
      <c r="C55" s="56" t="s">
        <v>65</v>
      </c>
      <c r="D55" s="157" t="s">
        <v>18</v>
      </c>
      <c r="E55" s="157"/>
      <c r="F55" s="157" t="s">
        <v>66</v>
      </c>
      <c r="G55" s="157"/>
      <c r="H55" s="157"/>
      <c r="I55" s="157"/>
      <c r="J55" s="157"/>
      <c r="K55" s="93">
        <v>400000</v>
      </c>
      <c r="L55" s="97" t="s">
        <v>53</v>
      </c>
      <c r="M55" s="102">
        <f>入力シート!Q28</f>
        <v>0</v>
      </c>
      <c r="N55" s="68" t="s">
        <v>6</v>
      </c>
      <c r="O55" s="86">
        <f>K55*M55</f>
        <v>0</v>
      </c>
      <c r="P55" s="87"/>
      <c r="Q55" s="109"/>
      <c r="R55" s="48"/>
      <c r="U55" s="113"/>
      <c r="V55" s="126"/>
      <c r="W55" s="39"/>
    </row>
    <row r="56" spans="1:26" ht="19.899999999999999" customHeight="1" x14ac:dyDescent="0.15">
      <c r="A56" s="39"/>
      <c r="B56" s="50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11"/>
      <c r="R56" s="48"/>
      <c r="V56" s="39"/>
      <c r="W56" s="39"/>
    </row>
    <row r="57" spans="1:26" ht="10.9" customHeight="1" x14ac:dyDescent="0.15">
      <c r="A57" s="39"/>
      <c r="B57" s="39"/>
      <c r="C57" s="64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16"/>
      <c r="R57" s="39"/>
      <c r="S57" s="39"/>
      <c r="T57" s="39"/>
      <c r="U57" s="39"/>
      <c r="V57" s="39"/>
      <c r="W57" s="39"/>
    </row>
    <row r="58" spans="1:26" ht="20.25" customHeight="1" x14ac:dyDescent="0.15">
      <c r="A58" s="39"/>
      <c r="B58" s="39"/>
      <c r="C58" s="65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39"/>
    </row>
    <row r="59" spans="1:26" ht="20.25" customHeight="1" x14ac:dyDescent="0.15"/>
  </sheetData>
  <sheetProtection algorithmName="SHA-512" hashValue="IZMvz9dXk2e2J3WD1lzYwzP1LonxGDtU7uBOzzimEHmGQ5uZ/9HzCgLMpFbmZErkWzO4gYDIDC67JtoJv2EWHw==" saltValue="SSPx65se31SXeCvUmXZ/uQ==" spinCount="100000" sheet="1" objects="1" scenarios="1"/>
  <mergeCells count="62">
    <mergeCell ref="D54:E54"/>
    <mergeCell ref="F54:J54"/>
    <mergeCell ref="D55:E55"/>
    <mergeCell ref="F55:J55"/>
    <mergeCell ref="B1:Q2"/>
    <mergeCell ref="C7:E8"/>
    <mergeCell ref="F7:F8"/>
    <mergeCell ref="G7:G8"/>
    <mergeCell ref="H7:H8"/>
    <mergeCell ref="I7:I8"/>
    <mergeCell ref="C11:E12"/>
    <mergeCell ref="F11:F12"/>
    <mergeCell ref="G11:G12"/>
    <mergeCell ref="H11:H12"/>
    <mergeCell ref="I11:I12"/>
    <mergeCell ref="K11:K12"/>
    <mergeCell ref="D51:E51"/>
    <mergeCell ref="F51:J51"/>
    <mergeCell ref="D52:E52"/>
    <mergeCell ref="F52:J52"/>
    <mergeCell ref="D53:E53"/>
    <mergeCell ref="F53:J53"/>
    <mergeCell ref="D38:E38"/>
    <mergeCell ref="F38:J38"/>
    <mergeCell ref="C39:K39"/>
    <mergeCell ref="F43:G43"/>
    <mergeCell ref="C50:E50"/>
    <mergeCell ref="F50:J50"/>
    <mergeCell ref="C45:G46"/>
    <mergeCell ref="H45:K46"/>
    <mergeCell ref="C35:E35"/>
    <mergeCell ref="F35:J35"/>
    <mergeCell ref="D36:E36"/>
    <mergeCell ref="F36:J36"/>
    <mergeCell ref="D37:E37"/>
    <mergeCell ref="F37:J37"/>
    <mergeCell ref="C30:E30"/>
    <mergeCell ref="F30:G30"/>
    <mergeCell ref="C31:E31"/>
    <mergeCell ref="F31:G31"/>
    <mergeCell ref="M31:O31"/>
    <mergeCell ref="C27:E27"/>
    <mergeCell ref="F27:G27"/>
    <mergeCell ref="C28:E28"/>
    <mergeCell ref="F28:G28"/>
    <mergeCell ref="C29:E29"/>
    <mergeCell ref="F29:G29"/>
    <mergeCell ref="S9:U9"/>
    <mergeCell ref="C10:E10"/>
    <mergeCell ref="C25:E25"/>
    <mergeCell ref="F25:G25"/>
    <mergeCell ref="C26:E26"/>
    <mergeCell ref="F26:G26"/>
    <mergeCell ref="L11:O12"/>
    <mergeCell ref="I15:K17"/>
    <mergeCell ref="C22:G23"/>
    <mergeCell ref="H22:K23"/>
    <mergeCell ref="S4:U4"/>
    <mergeCell ref="S5:U5"/>
    <mergeCell ref="C6:E6"/>
    <mergeCell ref="S7:U7"/>
    <mergeCell ref="S8:U8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所得積算表</vt:lpstr>
      <vt:lpstr>所得積算表!Print_Area</vt:lpstr>
      <vt:lpstr>入力シート!Print_Area</vt:lpstr>
    </vt:vector>
  </TitlesOfParts>
  <Company>企画管理部情報統計課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　耀一郎</dc:creator>
  <cp:lastModifiedBy>盛　耀一郎</cp:lastModifiedBy>
  <cp:lastPrinted>2024-03-21T23:35:43Z</cp:lastPrinted>
  <dcterms:created xsi:type="dcterms:W3CDTF">2024-03-05T07:18:15Z</dcterms:created>
  <dcterms:modified xsi:type="dcterms:W3CDTF">2025-03-17T00:18:14Z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2025-03-17T00:15:45Z</vt:filetime>
  </property>
</Properties>
</file>